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25600" windowHeight="15520" tabRatio="500"/>
  </bookViews>
  <sheets>
    <sheet name="Daily" sheetId="3" r:id="rId1"/>
    <sheet name="Results" sheetId="1" r:id="rId2"/>
    <sheet name="Sheet1 (2)" sheetId="2" r:id="rId3"/>
  </sheets>
  <definedNames>
    <definedName name="daynumber" localSheetId="0">Daily!$D$2</definedName>
    <definedName name="daynumber" localSheetId="2">'Sheet1 (2)'!$D$3</definedName>
    <definedName name="daynumber">Results!$C$3</definedName>
    <definedName name="totalworkingdays" localSheetId="0">Daily!#REF!</definedName>
    <definedName name="totalworkingdays" localSheetId="2">'Sheet1 (2)'!$G$2</definedName>
    <definedName name="totalworkingdays">Results!$G$1</definedName>
    <definedName name="workingdaysleft" localSheetId="0">Daily!#REF!</definedName>
    <definedName name="workingdaysleft" localSheetId="2">'Sheet1 (2)'!$G$3</definedName>
    <definedName name="workingdaysleft">Results!$G$3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C3" i="1"/>
  <c r="G1" i="1"/>
  <c r="C1" i="1"/>
  <c r="E22" i="1"/>
  <c r="C22" i="1"/>
  <c r="I22" i="1"/>
  <c r="E27" i="1"/>
  <c r="I27" i="1"/>
  <c r="G27" i="1"/>
  <c r="J27" i="1"/>
  <c r="I26" i="1"/>
  <c r="G26" i="1"/>
  <c r="J26" i="1"/>
  <c r="E15" i="1"/>
  <c r="I25" i="1"/>
  <c r="I21" i="1"/>
  <c r="I20" i="1"/>
  <c r="I19" i="1"/>
  <c r="I18" i="1"/>
  <c r="I14" i="1"/>
  <c r="I13" i="1"/>
  <c r="I12" i="1"/>
  <c r="I11" i="1"/>
  <c r="I8" i="1"/>
  <c r="I7" i="1"/>
  <c r="I6" i="1"/>
  <c r="G25" i="1"/>
  <c r="G21" i="1"/>
  <c r="G20" i="1"/>
  <c r="G19" i="1"/>
  <c r="G18" i="1"/>
  <c r="G14" i="1"/>
  <c r="G13" i="1"/>
  <c r="G12" i="1"/>
  <c r="G11" i="1"/>
  <c r="G8" i="1"/>
  <c r="G7" i="1"/>
  <c r="G6" i="1"/>
  <c r="C26" i="1"/>
  <c r="C25" i="1"/>
  <c r="C21" i="1"/>
  <c r="C20" i="1"/>
  <c r="C19" i="1"/>
  <c r="C18" i="1"/>
  <c r="C14" i="1"/>
  <c r="C13" i="1"/>
  <c r="C12" i="1"/>
  <c r="C11" i="1"/>
  <c r="C8" i="1"/>
  <c r="C7" i="1"/>
  <c r="C6" i="1"/>
  <c r="C21" i="3"/>
  <c r="F24" i="3"/>
  <c r="E25" i="1"/>
  <c r="F25" i="3"/>
  <c r="E26" i="1"/>
  <c r="F26" i="3"/>
  <c r="F17" i="3"/>
  <c r="E18" i="1"/>
  <c r="F18" i="3"/>
  <c r="E19" i="1"/>
  <c r="F19" i="3"/>
  <c r="E20" i="1"/>
  <c r="E21" i="1"/>
  <c r="F21" i="3"/>
  <c r="F10" i="3"/>
  <c r="E11" i="1"/>
  <c r="F11" i="3"/>
  <c r="E12" i="1"/>
  <c r="F12" i="3"/>
  <c r="E13" i="1"/>
  <c r="F13" i="3"/>
  <c r="E14" i="1"/>
  <c r="F14" i="3"/>
  <c r="F5" i="3"/>
  <c r="E6" i="1"/>
  <c r="F6" i="3"/>
  <c r="E7" i="1"/>
  <c r="F7" i="3"/>
  <c r="E8" i="1"/>
  <c r="F2" i="3"/>
  <c r="E5" i="3"/>
  <c r="E6" i="3"/>
  <c r="E7" i="3"/>
  <c r="E10" i="3"/>
  <c r="E11" i="3"/>
  <c r="E12" i="3"/>
  <c r="E13" i="3"/>
  <c r="E14" i="3"/>
  <c r="E17" i="3"/>
  <c r="E18" i="3"/>
  <c r="E19" i="3"/>
  <c r="E20" i="3"/>
  <c r="E21" i="3"/>
  <c r="E24" i="3"/>
  <c r="E26" i="3"/>
  <c r="G34" i="2"/>
  <c r="F34" i="2"/>
  <c r="D34" i="2"/>
  <c r="F28" i="2"/>
  <c r="F12" i="2"/>
  <c r="C34" i="2"/>
  <c r="J30" i="2"/>
  <c r="F29" i="2"/>
  <c r="F30" i="2"/>
  <c r="H30" i="2"/>
  <c r="E30" i="2"/>
  <c r="J28" i="2"/>
  <c r="K28" i="2"/>
  <c r="H28" i="2"/>
  <c r="E28" i="2"/>
  <c r="J24" i="2"/>
  <c r="K24" i="2"/>
  <c r="F20" i="2"/>
  <c r="F21" i="2"/>
  <c r="F24" i="2"/>
  <c r="H24" i="2"/>
  <c r="C24" i="2"/>
  <c r="E24" i="2"/>
  <c r="J23" i="2"/>
  <c r="K23" i="2"/>
  <c r="F22" i="2"/>
  <c r="F23" i="2"/>
  <c r="H23" i="2"/>
  <c r="E23" i="2"/>
  <c r="J22" i="2"/>
  <c r="K22" i="2"/>
  <c r="H22" i="2"/>
  <c r="E22" i="2"/>
  <c r="J21" i="2"/>
  <c r="K21" i="2"/>
  <c r="H21" i="2"/>
  <c r="E21" i="2"/>
  <c r="J20" i="2"/>
  <c r="K20" i="2"/>
  <c r="H20" i="2"/>
  <c r="E20" i="2"/>
  <c r="J16" i="2"/>
  <c r="K16" i="2"/>
  <c r="F16" i="2"/>
  <c r="H16" i="2"/>
  <c r="E16" i="2"/>
  <c r="J15" i="2"/>
  <c r="K15" i="2"/>
  <c r="F15" i="2"/>
  <c r="H15" i="2"/>
  <c r="E15" i="2"/>
  <c r="J14" i="2"/>
  <c r="K14" i="2"/>
  <c r="F14" i="2"/>
  <c r="H14" i="2"/>
  <c r="E14" i="2"/>
  <c r="J13" i="2"/>
  <c r="K13" i="2"/>
  <c r="F13" i="2"/>
  <c r="H13" i="2"/>
  <c r="E13" i="2"/>
  <c r="J12" i="2"/>
  <c r="K12" i="2"/>
  <c r="H12" i="2"/>
  <c r="E12" i="2"/>
  <c r="J8" i="2"/>
  <c r="K8" i="2"/>
  <c r="F8" i="2"/>
  <c r="H8" i="2"/>
  <c r="E8" i="2"/>
  <c r="J7" i="2"/>
  <c r="K7" i="2"/>
  <c r="F7" i="2"/>
  <c r="H7" i="2"/>
  <c r="E7" i="2"/>
  <c r="J6" i="2"/>
  <c r="K6" i="2"/>
  <c r="F6" i="2"/>
  <c r="H6" i="2"/>
  <c r="E6" i="2"/>
  <c r="G3" i="2"/>
  <c r="J25" i="1"/>
  <c r="J22" i="1"/>
  <c r="J21" i="1"/>
  <c r="J20" i="1"/>
  <c r="J19" i="1"/>
  <c r="J18" i="1"/>
  <c r="J15" i="1"/>
  <c r="J14" i="1"/>
  <c r="J13" i="1"/>
  <c r="J12" i="1"/>
  <c r="J11" i="1"/>
  <c r="J8" i="1"/>
  <c r="J7" i="1"/>
  <c r="J6" i="1"/>
  <c r="F27" i="1"/>
  <c r="F25" i="1"/>
  <c r="F22" i="1"/>
  <c r="F21" i="1"/>
  <c r="F20" i="1"/>
  <c r="F19" i="1"/>
  <c r="F18" i="1"/>
  <c r="F15" i="1"/>
  <c r="F14" i="1"/>
  <c r="F13" i="1"/>
  <c r="F12" i="1"/>
  <c r="F11" i="1"/>
  <c r="F8" i="1"/>
  <c r="F7" i="1"/>
  <c r="F6" i="1"/>
</calcChain>
</file>

<file path=xl/sharedStrings.xml><?xml version="1.0" encoding="utf-8"?>
<sst xmlns="http://schemas.openxmlformats.org/spreadsheetml/2006/main" count="149" uniqueCount="44">
  <si>
    <t>Service</t>
  </si>
  <si>
    <t>Maintenance</t>
  </si>
  <si>
    <t>Revenue</t>
  </si>
  <si>
    <t>Calls</t>
  </si>
  <si>
    <t>Lead Turn Over</t>
  </si>
  <si>
    <t>Agreement Sales</t>
  </si>
  <si>
    <t>Revenue per Hr</t>
  </si>
  <si>
    <t>Closing %</t>
  </si>
  <si>
    <t>Sold</t>
  </si>
  <si>
    <t>Average Dollar    per Lead</t>
  </si>
  <si>
    <t>Hours</t>
  </si>
  <si>
    <t>RPH</t>
  </si>
  <si>
    <t>Target</t>
  </si>
  <si>
    <t>Actual</t>
  </si>
  <si>
    <t>Install</t>
  </si>
  <si>
    <t>Install Backlog</t>
  </si>
  <si>
    <t>Sales               A.D.L.</t>
  </si>
  <si>
    <t>Sales &amp; Production</t>
  </si>
  <si>
    <t>Residential HVAC Performance Snapshot</t>
  </si>
  <si>
    <t>Month / Date</t>
  </si>
  <si>
    <t>Total Working Days</t>
  </si>
  <si>
    <t>Current Month</t>
  </si>
  <si>
    <t>Year to Date</t>
  </si>
  <si>
    <t>Sales Leads</t>
  </si>
  <si>
    <t>Work Day Number</t>
  </si>
  <si>
    <t>Work Days Left</t>
  </si>
  <si>
    <t>Appointments</t>
  </si>
  <si>
    <t>Sales</t>
  </si>
  <si>
    <t>Installation</t>
  </si>
  <si>
    <t>Snapshot</t>
  </si>
  <si>
    <t>Yesterday</t>
  </si>
  <si>
    <t>Month to Date</t>
  </si>
  <si>
    <t>Monthly Run Rate</t>
  </si>
  <si>
    <t>Date</t>
  </si>
  <si>
    <t xml:space="preserve">A D L  </t>
  </si>
  <si>
    <t>Scheduled Appointments</t>
  </si>
  <si>
    <t>Installation Results</t>
  </si>
  <si>
    <t>Presentation</t>
  </si>
  <si>
    <t>Sales Presentations</t>
  </si>
  <si>
    <t>Service Call Results</t>
  </si>
  <si>
    <t>Month to Date Target</t>
  </si>
  <si>
    <t>Month to Date Actual</t>
  </si>
  <si>
    <t>Month Target</t>
  </si>
  <si>
    <t>Month Run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</si>
</sst>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"/>
  </numFmts>
  <fonts count="14" x14ac:knownFonts="1">
    <font>
      <sz val="12"/>
      <color theme="1"/>
      <name val="Calibri"/>
      <family val="2"/>
      <scheme val="minor"/>
    </font>
    <font>
      <sz val="16"/>
      <color theme="1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Helvetica"/>
    </font>
    <font>
      <b/>
      <sz val="18"/>
      <color theme="1"/>
      <name val="Helvetica"/>
    </font>
    <font>
      <sz val="14"/>
      <color theme="1"/>
      <name val="Helvetica"/>
    </font>
    <font>
      <sz val="14"/>
      <color rgb="FFFF0000"/>
      <name val="Helvetica"/>
    </font>
    <font>
      <u/>
      <sz val="14"/>
      <color rgb="FFFF0000"/>
      <name val="Helvetica"/>
    </font>
    <font>
      <b/>
      <sz val="14"/>
      <color theme="1"/>
      <name val="Helvetica"/>
    </font>
    <font>
      <b/>
      <sz val="14"/>
      <color rgb="FFFF0000"/>
      <name val="Helvetica"/>
    </font>
    <font>
      <sz val="14"/>
      <color rgb="FF000000"/>
      <name val="Helvetica"/>
    </font>
    <font>
      <u/>
      <sz val="14"/>
      <color theme="1"/>
      <name val="Helvetica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" fontId="7" fillId="0" borderId="1" xfId="0" applyNumberFormat="1" applyFont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164" fontId="7" fillId="0" borderId="1" xfId="0" applyNumberFormat="1" applyFont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66" fontId="7" fillId="0" borderId="1" xfId="0" applyNumberFormat="1" applyFont="1" applyBorder="1" applyAlignment="1">
      <alignment horizontal="left" vertical="center"/>
    </xf>
    <xf numFmtId="166" fontId="7" fillId="4" borderId="1" xfId="0" applyNumberFormat="1" applyFont="1" applyFill="1" applyBorder="1" applyAlignment="1">
      <alignment horizontal="left" vertical="center"/>
    </xf>
    <xf numFmtId="9" fontId="7" fillId="0" borderId="1" xfId="0" applyNumberFormat="1" applyFont="1" applyBorder="1" applyAlignment="1">
      <alignment horizontal="left" vertical="center"/>
    </xf>
    <xf numFmtId="9" fontId="7" fillId="4" borderId="1" xfId="0" applyNumberFormat="1" applyFont="1" applyFill="1" applyBorder="1" applyAlignment="1">
      <alignment horizontal="left" vertical="center"/>
    </xf>
    <xf numFmtId="9" fontId="7" fillId="3" borderId="1" xfId="0" applyNumberFormat="1" applyFont="1" applyFill="1" applyBorder="1" applyAlignment="1">
      <alignment horizontal="left" vertical="center"/>
    </xf>
    <xf numFmtId="165" fontId="7" fillId="0" borderId="1" xfId="0" applyNumberFormat="1" applyFont="1" applyBorder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7" fillId="0" borderId="0" xfId="0" applyFont="1"/>
    <xf numFmtId="0" fontId="7" fillId="0" borderId="7" xfId="0" applyFont="1" applyBorder="1" applyAlignment="1">
      <alignment vertical="center"/>
    </xf>
    <xf numFmtId="0" fontId="7" fillId="0" borderId="7" xfId="0" applyFont="1" applyBorder="1" applyAlignment="1"/>
    <xf numFmtId="0" fontId="8" fillId="0" borderId="0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0" borderId="0" xfId="0" applyFont="1" applyBorder="1" applyAlignment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8" fillId="0" borderId="0" xfId="0" applyFont="1"/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" fillId="4" borderId="9" xfId="0" applyFont="1" applyFill="1" applyBorder="1"/>
    <xf numFmtId="0" fontId="6" fillId="4" borderId="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/>
    </xf>
    <xf numFmtId="0" fontId="7" fillId="4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1" fillId="3" borderId="0" xfId="0" applyFont="1" applyFill="1" applyBorder="1"/>
    <xf numFmtId="164" fontId="7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3" fontId="1" fillId="3" borderId="0" xfId="0" applyNumberFormat="1" applyFont="1" applyFill="1" applyBorder="1"/>
    <xf numFmtId="0" fontId="7" fillId="3" borderId="13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/>
    </xf>
    <xf numFmtId="1" fontId="7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/>
    <xf numFmtId="164" fontId="7" fillId="3" borderId="7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right" vertical="center" wrapText="1"/>
    </xf>
    <xf numFmtId="0" fontId="1" fillId="3" borderId="15" xfId="0" applyFont="1" applyFill="1" applyBorder="1"/>
    <xf numFmtId="0" fontId="8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/>
    </xf>
    <xf numFmtId="1" fontId="7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right" vertical="center" wrapText="1"/>
    </xf>
    <xf numFmtId="9" fontId="7" fillId="3" borderId="5" xfId="0" applyNumberFormat="1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right" vertical="center" wrapText="1"/>
    </xf>
    <xf numFmtId="0" fontId="1" fillId="3" borderId="17" xfId="0" applyFont="1" applyFill="1" applyBorder="1" applyAlignment="1">
      <alignment horizontal="right"/>
    </xf>
    <xf numFmtId="0" fontId="1" fillId="3" borderId="17" xfId="0" applyFont="1" applyFill="1" applyBorder="1"/>
    <xf numFmtId="0" fontId="7" fillId="6" borderId="1" xfId="0" applyFont="1" applyFill="1" applyBorder="1" applyAlignment="1" applyProtection="1">
      <alignment horizontal="center" vertical="center"/>
      <protection locked="0"/>
    </xf>
    <xf numFmtId="1" fontId="7" fillId="6" borderId="1" xfId="0" applyNumberFormat="1" applyFont="1" applyFill="1" applyBorder="1" applyAlignment="1" applyProtection="1">
      <alignment horizontal="center" vertical="center"/>
      <protection locked="0"/>
    </xf>
    <xf numFmtId="164" fontId="7" fillId="6" borderId="1" xfId="0" applyNumberFormat="1" applyFont="1" applyFill="1" applyBorder="1" applyAlignment="1" applyProtection="1">
      <alignment horizontal="center" vertical="center"/>
      <protection locked="0"/>
    </xf>
    <xf numFmtId="166" fontId="7" fillId="6" borderId="1" xfId="0" applyNumberFormat="1" applyFont="1" applyFill="1" applyBorder="1" applyAlignment="1" applyProtection="1">
      <alignment horizontal="center" vertical="center"/>
      <protection locked="0"/>
    </xf>
    <xf numFmtId="164" fontId="7" fillId="6" borderId="4" xfId="0" applyNumberFormat="1" applyFont="1" applyFill="1" applyBorder="1" applyAlignment="1" applyProtection="1">
      <alignment horizontal="center" vertical="center"/>
      <protection locked="0"/>
    </xf>
    <xf numFmtId="9" fontId="7" fillId="6" borderId="1" xfId="0" applyNumberFormat="1" applyFont="1" applyFill="1" applyBorder="1" applyAlignment="1" applyProtection="1">
      <alignment horizontal="center" vertical="center"/>
      <protection locked="0"/>
    </xf>
    <xf numFmtId="165" fontId="7" fillId="6" borderId="1" xfId="0" applyNumberFormat="1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top"/>
      <protection locked="0"/>
    </xf>
    <xf numFmtId="0" fontId="7" fillId="6" borderId="3" xfId="0" applyFont="1" applyFill="1" applyBorder="1" applyAlignment="1" applyProtection="1">
      <alignment horizontal="center" vertical="top"/>
      <protection locked="0"/>
    </xf>
    <xf numFmtId="0" fontId="10" fillId="4" borderId="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8"/>
  <sheetViews>
    <sheetView tabSelected="1" topLeftCell="A8" workbookViewId="0">
      <selection activeCell="F24" sqref="F24"/>
    </sheetView>
  </sheetViews>
  <sheetFormatPr baseColWidth="10" defaultColWidth="10.6640625" defaultRowHeight="17" x14ac:dyDescent="0"/>
  <cols>
    <col min="1" max="1" width="17" style="62" customWidth="1"/>
    <col min="2" max="2" width="1.83203125" style="63" customWidth="1"/>
    <col min="3" max="3" width="15.33203125" style="63" customWidth="1"/>
    <col min="4" max="4" width="15.1640625" style="66" customWidth="1"/>
    <col min="5" max="5" width="2.5" style="73" bestFit="1" customWidth="1"/>
    <col min="6" max="6" width="15" style="63" customWidth="1"/>
    <col min="7" max="7" width="1.83203125" style="63" customWidth="1"/>
    <col min="8" max="35" width="24" style="63" customWidth="1"/>
    <col min="36" max="40" width="10.6640625" style="63"/>
    <col min="41" max="53" width="10.6640625" style="1"/>
  </cols>
  <sheetData>
    <row r="1" spans="1:58" s="1" customFormat="1" ht="39" customHeight="1">
      <c r="A1" s="104" t="s">
        <v>33</v>
      </c>
      <c r="B1" s="63"/>
      <c r="C1" s="75" t="s">
        <v>20</v>
      </c>
      <c r="D1" s="60">
        <v>7</v>
      </c>
      <c r="E1" s="65"/>
      <c r="F1" s="70" t="s">
        <v>25</v>
      </c>
      <c r="G1" s="70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BB1"/>
      <c r="BC1"/>
      <c r="BD1"/>
      <c r="BE1"/>
      <c r="BF1"/>
    </row>
    <row r="2" spans="1:58" s="1" customFormat="1" ht="31" customHeight="1">
      <c r="A2" s="146"/>
      <c r="B2" s="147"/>
      <c r="C2" s="75" t="s">
        <v>24</v>
      </c>
      <c r="D2" s="139">
        <v>3</v>
      </c>
      <c r="E2" s="65"/>
      <c r="F2" s="66">
        <f>D1-daynumber</f>
        <v>4</v>
      </c>
      <c r="G2" s="66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BB2"/>
      <c r="BC2"/>
      <c r="BD2"/>
      <c r="BE2"/>
      <c r="BF2"/>
    </row>
    <row r="3" spans="1:58" s="1" customFormat="1" ht="14" customHeight="1">
      <c r="A3" s="79"/>
      <c r="B3" s="79"/>
      <c r="C3" s="74"/>
      <c r="D3" s="60"/>
      <c r="E3" s="65"/>
      <c r="F3" s="66"/>
      <c r="G3" s="66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BB3"/>
      <c r="BC3"/>
      <c r="BD3"/>
      <c r="BE3"/>
      <c r="BF3"/>
    </row>
    <row r="4" spans="1:58" s="1" customFormat="1" ht="36" customHeight="1" thickBot="1">
      <c r="A4" s="113" t="s">
        <v>35</v>
      </c>
      <c r="B4" s="86"/>
      <c r="C4" s="93" t="s">
        <v>12</v>
      </c>
      <c r="D4" s="94" t="s">
        <v>30</v>
      </c>
      <c r="E4" s="95"/>
      <c r="F4" s="96" t="s">
        <v>31</v>
      </c>
      <c r="G4" s="75"/>
      <c r="H4" s="67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BB4"/>
      <c r="BC4"/>
      <c r="BD4"/>
      <c r="BE4"/>
      <c r="BF4"/>
    </row>
    <row r="5" spans="1:58" s="1" customFormat="1" ht="36" customHeight="1" thickTop="1">
      <c r="A5" s="89" t="s">
        <v>0</v>
      </c>
      <c r="B5" s="90"/>
      <c r="C5" s="91">
        <v>12</v>
      </c>
      <c r="D5" s="140">
        <v>8</v>
      </c>
      <c r="E5" s="92" t="str">
        <f>IF(D5&lt;C5,"X","-")</f>
        <v>X</v>
      </c>
      <c r="F5" s="140">
        <f>C5*daynumber</f>
        <v>36</v>
      </c>
      <c r="G5" s="76"/>
      <c r="H5" s="67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BB5"/>
      <c r="BC5"/>
      <c r="BD5"/>
      <c r="BE5"/>
      <c r="BF5"/>
    </row>
    <row r="6" spans="1:58" s="1" customFormat="1" ht="36" customHeight="1">
      <c r="A6" s="68" t="s">
        <v>1</v>
      </c>
      <c r="B6" s="67"/>
      <c r="C6" s="76">
        <v>0</v>
      </c>
      <c r="D6" s="140">
        <v>0</v>
      </c>
      <c r="E6" s="87" t="str">
        <f t="shared" ref="E6:E7" si="0">IF(D6&lt;C6,"X","-")</f>
        <v>-</v>
      </c>
      <c r="F6" s="140">
        <f>C6*daynumber</f>
        <v>0</v>
      </c>
      <c r="G6" s="76"/>
      <c r="H6" s="67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BB6"/>
      <c r="BC6"/>
      <c r="BD6"/>
      <c r="BE6"/>
      <c r="BF6"/>
    </row>
    <row r="7" spans="1:58" s="1" customFormat="1" ht="36" customHeight="1" thickBot="1">
      <c r="A7" s="80" t="s">
        <v>23</v>
      </c>
      <c r="B7" s="81"/>
      <c r="C7" s="82">
        <v>2</v>
      </c>
      <c r="D7" s="140">
        <v>4</v>
      </c>
      <c r="E7" s="88" t="str">
        <f t="shared" si="0"/>
        <v>-</v>
      </c>
      <c r="F7" s="140">
        <f>C7*daynumber</f>
        <v>6</v>
      </c>
      <c r="G7" s="76"/>
      <c r="H7" s="137"/>
      <c r="I7" s="138"/>
      <c r="J7" s="138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BB7"/>
      <c r="BC7"/>
      <c r="BD7"/>
      <c r="BE7"/>
      <c r="BF7"/>
    </row>
    <row r="8" spans="1:58" s="1" customFormat="1" ht="10" customHeight="1" thickTop="1">
      <c r="A8" s="62"/>
      <c r="B8" s="63"/>
      <c r="C8" s="69"/>
      <c r="D8" s="70"/>
      <c r="E8" s="61"/>
      <c r="F8" s="69"/>
      <c r="G8" s="69"/>
      <c r="H8" s="67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BB8"/>
      <c r="BC8"/>
      <c r="BD8"/>
      <c r="BE8"/>
      <c r="BF8"/>
    </row>
    <row r="9" spans="1:58" s="1" customFormat="1" ht="36" customHeight="1" thickBot="1">
      <c r="A9" s="113" t="s">
        <v>39</v>
      </c>
      <c r="B9" s="86"/>
      <c r="C9" s="93" t="s">
        <v>12</v>
      </c>
      <c r="D9" s="94" t="s">
        <v>30</v>
      </c>
      <c r="E9" s="95"/>
      <c r="F9" s="96" t="s">
        <v>31</v>
      </c>
      <c r="G9" s="75"/>
      <c r="H9" s="67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BB9"/>
      <c r="BC9"/>
      <c r="BD9"/>
      <c r="BE9"/>
      <c r="BF9"/>
    </row>
    <row r="10" spans="1:58" s="1" customFormat="1" ht="36" customHeight="1" thickTop="1">
      <c r="A10" s="68" t="s">
        <v>2</v>
      </c>
      <c r="B10" s="67"/>
      <c r="C10" s="64">
        <v>4000</v>
      </c>
      <c r="D10" s="141">
        <v>4000</v>
      </c>
      <c r="E10" s="87" t="str">
        <f t="shared" ref="E10:E14" si="1">IF(D10&lt;C10,"X","-")</f>
        <v>-</v>
      </c>
      <c r="F10" s="141">
        <f>C10*daynumber</f>
        <v>12000</v>
      </c>
      <c r="G10" s="64"/>
      <c r="H10" s="67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BB10"/>
      <c r="BC10"/>
      <c r="BD10"/>
      <c r="BE10"/>
      <c r="BF10"/>
    </row>
    <row r="11" spans="1:58" s="1" customFormat="1" ht="36" customHeight="1">
      <c r="A11" s="68" t="s">
        <v>3</v>
      </c>
      <c r="B11" s="67"/>
      <c r="C11" s="76">
        <v>12</v>
      </c>
      <c r="D11" s="140">
        <v>12</v>
      </c>
      <c r="E11" s="87" t="str">
        <f t="shared" si="1"/>
        <v>-</v>
      </c>
      <c r="F11" s="140">
        <f>C11*daynumber</f>
        <v>36</v>
      </c>
      <c r="G11" s="76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BB11"/>
      <c r="BC11"/>
      <c r="BD11"/>
      <c r="BE11"/>
      <c r="BF11"/>
    </row>
    <row r="12" spans="1:58" s="1" customFormat="1" ht="36" customHeight="1">
      <c r="A12" s="72" t="s">
        <v>4</v>
      </c>
      <c r="B12" s="67"/>
      <c r="C12" s="77">
        <v>1.5</v>
      </c>
      <c r="D12" s="140">
        <v>2</v>
      </c>
      <c r="E12" s="87" t="str">
        <f t="shared" si="1"/>
        <v>-</v>
      </c>
      <c r="F12" s="142">
        <f>C12*daynumber</f>
        <v>4.5</v>
      </c>
      <c r="G12" s="77"/>
      <c r="H12" s="67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BB12"/>
      <c r="BC12"/>
      <c r="BD12"/>
      <c r="BE12"/>
      <c r="BF12"/>
    </row>
    <row r="13" spans="1:58" s="1" customFormat="1" ht="36" customHeight="1">
      <c r="A13" s="72" t="s">
        <v>5</v>
      </c>
      <c r="B13" s="63"/>
      <c r="C13" s="76">
        <v>5</v>
      </c>
      <c r="D13" s="140">
        <v>5</v>
      </c>
      <c r="E13" s="87" t="str">
        <f t="shared" si="1"/>
        <v>-</v>
      </c>
      <c r="F13" s="140">
        <f>C13*daynumber</f>
        <v>15</v>
      </c>
      <c r="G13" s="76"/>
      <c r="H13" s="67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BB13"/>
      <c r="BC13"/>
      <c r="BD13"/>
      <c r="BE13"/>
      <c r="BF13"/>
    </row>
    <row r="14" spans="1:58" s="1" customFormat="1" ht="36" customHeight="1" thickBot="1">
      <c r="A14" s="85" t="s">
        <v>6</v>
      </c>
      <c r="B14" s="83"/>
      <c r="C14" s="84">
        <v>100</v>
      </c>
      <c r="D14" s="141">
        <v>100</v>
      </c>
      <c r="E14" s="88" t="str">
        <f t="shared" si="1"/>
        <v>-</v>
      </c>
      <c r="F14" s="141">
        <f>C14</f>
        <v>100</v>
      </c>
      <c r="G14" s="64"/>
      <c r="H14" s="137"/>
      <c r="I14" s="138"/>
      <c r="J14" s="138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BB14"/>
      <c r="BC14"/>
      <c r="BD14"/>
      <c r="BE14"/>
      <c r="BF14"/>
    </row>
    <row r="15" spans="1:58" s="1" customFormat="1" ht="10" customHeight="1" thickTop="1">
      <c r="A15" s="59"/>
      <c r="B15" s="63"/>
      <c r="C15" s="69"/>
      <c r="D15" s="70"/>
      <c r="E15" s="61"/>
      <c r="F15" s="69"/>
      <c r="G15" s="69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BB15"/>
      <c r="BC15"/>
      <c r="BD15"/>
      <c r="BE15"/>
      <c r="BF15"/>
    </row>
    <row r="16" spans="1:58" s="1" customFormat="1" ht="36" customHeight="1" thickBot="1">
      <c r="A16" s="113" t="s">
        <v>38</v>
      </c>
      <c r="B16" s="86"/>
      <c r="C16" s="97" t="s">
        <v>12</v>
      </c>
      <c r="D16" s="98" t="s">
        <v>30</v>
      </c>
      <c r="E16" s="99"/>
      <c r="F16" s="100" t="s">
        <v>31</v>
      </c>
      <c r="G16" s="105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BB16"/>
      <c r="BC16"/>
      <c r="BD16"/>
      <c r="BE16"/>
      <c r="BF16"/>
    </row>
    <row r="17" spans="1:58" s="1" customFormat="1" ht="36" customHeight="1" thickTop="1">
      <c r="A17" s="68" t="s">
        <v>2</v>
      </c>
      <c r="B17" s="67"/>
      <c r="C17" s="64">
        <v>9000</v>
      </c>
      <c r="D17" s="143">
        <v>9000</v>
      </c>
      <c r="E17" s="87" t="str">
        <f t="shared" ref="E17:E21" si="2">IF(D17&lt;C17,"X","-")</f>
        <v>-</v>
      </c>
      <c r="F17" s="143">
        <f>C17*daynumber</f>
        <v>27000</v>
      </c>
      <c r="G17" s="64"/>
      <c r="H17" s="67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BB17"/>
      <c r="BC17"/>
      <c r="BD17"/>
      <c r="BE17"/>
      <c r="BF17"/>
    </row>
    <row r="18" spans="1:58" s="1" customFormat="1" ht="36" customHeight="1">
      <c r="A18" s="68" t="s">
        <v>37</v>
      </c>
      <c r="B18" s="67"/>
      <c r="C18" s="77">
        <v>3.9</v>
      </c>
      <c r="D18" s="142">
        <v>4</v>
      </c>
      <c r="E18" s="87" t="str">
        <f t="shared" si="2"/>
        <v>-</v>
      </c>
      <c r="F18" s="142">
        <f>C18*daynumber</f>
        <v>11.7</v>
      </c>
      <c r="G18" s="77"/>
      <c r="H18" s="63"/>
      <c r="I18" s="71"/>
      <c r="J18" s="71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BB18"/>
      <c r="BC18"/>
      <c r="BD18"/>
      <c r="BE18"/>
      <c r="BF18"/>
    </row>
    <row r="19" spans="1:58" s="1" customFormat="1" ht="36" customHeight="1">
      <c r="A19" s="68" t="s">
        <v>8</v>
      </c>
      <c r="B19" s="67"/>
      <c r="C19" s="77">
        <v>2</v>
      </c>
      <c r="D19" s="142">
        <v>3</v>
      </c>
      <c r="E19" s="87" t="str">
        <f t="shared" si="2"/>
        <v>-</v>
      </c>
      <c r="F19" s="142">
        <f>C19*daynumber</f>
        <v>6</v>
      </c>
      <c r="G19" s="77"/>
      <c r="H19" s="67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BB19"/>
      <c r="BC19"/>
      <c r="BD19"/>
      <c r="BE19"/>
      <c r="BF19"/>
    </row>
    <row r="20" spans="1:58" s="1" customFormat="1" ht="33" customHeight="1">
      <c r="A20" s="68" t="s">
        <v>7</v>
      </c>
      <c r="B20" s="63"/>
      <c r="C20" s="78">
        <v>0.5</v>
      </c>
      <c r="D20" s="144">
        <v>0.45</v>
      </c>
      <c r="E20" s="87" t="str">
        <f t="shared" si="2"/>
        <v>X</v>
      </c>
      <c r="F20" s="144">
        <v>0.5</v>
      </c>
      <c r="G20" s="78"/>
      <c r="H20" s="67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BB20"/>
      <c r="BC20"/>
      <c r="BD20"/>
      <c r="BE20"/>
      <c r="BF20"/>
    </row>
    <row r="21" spans="1:58" s="1" customFormat="1" ht="35" customHeight="1" thickBot="1">
      <c r="A21" s="85" t="s">
        <v>34</v>
      </c>
      <c r="B21" s="83"/>
      <c r="C21" s="101">
        <f>C17/C18</f>
        <v>2307.6923076923076</v>
      </c>
      <c r="D21" s="141">
        <v>2400</v>
      </c>
      <c r="E21" s="88" t="str">
        <f t="shared" si="2"/>
        <v>-</v>
      </c>
      <c r="F21" s="145">
        <f>F17/F18</f>
        <v>2307.6923076923076</v>
      </c>
      <c r="G21" s="106"/>
      <c r="H21" s="137"/>
      <c r="I21" s="138"/>
      <c r="J21" s="138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BB21"/>
      <c r="BC21"/>
      <c r="BD21"/>
      <c r="BE21"/>
      <c r="BF21"/>
    </row>
    <row r="22" spans="1:58" s="1" customFormat="1" ht="10" customHeight="1" thickTop="1">
      <c r="A22" s="59"/>
      <c r="B22" s="63"/>
      <c r="C22" s="69"/>
      <c r="D22" s="70"/>
      <c r="E22" s="61"/>
      <c r="F22" s="69"/>
      <c r="G22" s="69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BB22"/>
      <c r="BC22"/>
      <c r="BD22"/>
      <c r="BE22"/>
      <c r="BF22"/>
    </row>
    <row r="23" spans="1:58" s="1" customFormat="1" ht="36" customHeight="1" thickBot="1">
      <c r="A23" s="113" t="s">
        <v>36</v>
      </c>
      <c r="B23" s="86"/>
      <c r="C23" s="97" t="s">
        <v>12</v>
      </c>
      <c r="D23" s="102" t="s">
        <v>30</v>
      </c>
      <c r="E23" s="99"/>
      <c r="F23" s="103" t="s">
        <v>31</v>
      </c>
      <c r="G23" s="105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BB23"/>
      <c r="BC23"/>
      <c r="BD23"/>
      <c r="BE23"/>
      <c r="BF23"/>
    </row>
    <row r="24" spans="1:58" s="1" customFormat="1" ht="36" customHeight="1" thickTop="1">
      <c r="A24" s="68" t="s">
        <v>2</v>
      </c>
      <c r="B24" s="67"/>
      <c r="C24" s="64">
        <v>9000</v>
      </c>
      <c r="D24" s="141">
        <v>9000</v>
      </c>
      <c r="E24" s="87" t="str">
        <f t="shared" ref="E24" si="3">IF(D24&lt;C24,"X","-")</f>
        <v>-</v>
      </c>
      <c r="F24" s="141">
        <f>C24*daynumber</f>
        <v>27000</v>
      </c>
      <c r="G24" s="64"/>
      <c r="H24" s="67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BB24"/>
      <c r="BC24"/>
      <c r="BD24"/>
      <c r="BE24"/>
      <c r="BF24"/>
    </row>
    <row r="25" spans="1:58" s="1" customFormat="1" ht="36" customHeight="1">
      <c r="A25" s="68" t="s">
        <v>10</v>
      </c>
      <c r="B25" s="67"/>
      <c r="C25" s="76">
        <v>32</v>
      </c>
      <c r="D25" s="140">
        <v>32</v>
      </c>
      <c r="E25" s="87"/>
      <c r="F25" s="140">
        <f>C25*daynumber</f>
        <v>96</v>
      </c>
      <c r="G25" s="76"/>
      <c r="H25" s="67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BB25"/>
      <c r="BC25"/>
      <c r="BD25"/>
      <c r="BE25"/>
      <c r="BF25"/>
    </row>
    <row r="26" spans="1:58" s="1" customFormat="1" ht="36" customHeight="1" thickBot="1">
      <c r="A26" s="80" t="s">
        <v>11</v>
      </c>
      <c r="B26" s="81"/>
      <c r="C26" s="84">
        <v>300</v>
      </c>
      <c r="D26" s="141">
        <v>300</v>
      </c>
      <c r="E26" s="88" t="str">
        <f t="shared" ref="E26" si="4">IF(D26&lt;C26,"X","-")</f>
        <v>-</v>
      </c>
      <c r="F26" s="145">
        <f>F24/F25</f>
        <v>281.25</v>
      </c>
      <c r="G26" s="106"/>
      <c r="H26" s="137"/>
      <c r="I26" s="138"/>
      <c r="J26" s="138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BB26"/>
      <c r="BC26"/>
      <c r="BD26"/>
      <c r="BE26"/>
      <c r="BF26"/>
    </row>
    <row r="27" spans="1:58" s="1" customFormat="1" ht="9" customHeight="1" thickTop="1">
      <c r="A27" s="59"/>
      <c r="B27" s="63"/>
      <c r="C27" s="69"/>
      <c r="D27" s="70"/>
      <c r="E27" s="61"/>
      <c r="F27" s="69"/>
      <c r="G27" s="69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BB27"/>
      <c r="BC27"/>
      <c r="BD27"/>
      <c r="BE27"/>
      <c r="BF27"/>
    </row>
    <row r="28" spans="1:58" s="1" customFormat="1" ht="36" customHeight="1">
      <c r="A28" s="107"/>
      <c r="B28" s="108"/>
      <c r="C28" s="109"/>
      <c r="D28" s="110"/>
      <c r="E28" s="111"/>
      <c r="F28" s="112"/>
      <c r="G28" s="112"/>
      <c r="H28" s="83"/>
      <c r="I28" s="83"/>
      <c r="J28" s="8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BB28"/>
      <c r="BC28"/>
      <c r="BD28"/>
      <c r="BE28"/>
      <c r="BF28"/>
    </row>
    <row r="29" spans="1:58" s="1" customFormat="1" ht="36" customHeight="1">
      <c r="A29" s="107"/>
      <c r="B29" s="108"/>
      <c r="C29" s="109"/>
      <c r="D29" s="110"/>
      <c r="E29" s="111"/>
      <c r="F29" s="112"/>
      <c r="G29" s="112"/>
      <c r="H29" s="83"/>
      <c r="I29" s="83"/>
      <c r="J29" s="8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BB29"/>
      <c r="BC29"/>
      <c r="BD29"/>
      <c r="BE29"/>
      <c r="BF29"/>
    </row>
    <row r="30" spans="1:58" s="1" customFormat="1" ht="36" customHeight="1">
      <c r="A30" s="107"/>
      <c r="B30" s="108"/>
      <c r="C30" s="109"/>
      <c r="D30" s="110"/>
      <c r="E30" s="111"/>
      <c r="F30" s="112"/>
      <c r="G30" s="112"/>
      <c r="H30" s="83"/>
      <c r="I30" s="83"/>
      <c r="J30" s="8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BB30"/>
      <c r="BC30"/>
      <c r="BD30"/>
      <c r="BE30"/>
      <c r="BF30"/>
    </row>
    <row r="31" spans="1:58" s="1" customFormat="1" ht="36" customHeight="1">
      <c r="A31" s="107"/>
      <c r="B31" s="108"/>
      <c r="C31" s="109"/>
      <c r="D31" s="110"/>
      <c r="E31" s="111"/>
      <c r="F31" s="112"/>
      <c r="G31" s="112"/>
      <c r="H31" s="83"/>
      <c r="I31" s="83"/>
      <c r="J31" s="8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BB31"/>
      <c r="BC31"/>
      <c r="BD31"/>
      <c r="BE31"/>
      <c r="BF31"/>
    </row>
    <row r="32" spans="1:58" s="1" customFormat="1" ht="36" customHeight="1">
      <c r="A32" s="107"/>
      <c r="B32" s="108"/>
      <c r="C32" s="109"/>
      <c r="D32" s="110"/>
      <c r="E32" s="111"/>
      <c r="F32" s="112"/>
      <c r="G32" s="112"/>
      <c r="H32" s="83"/>
      <c r="I32" s="83"/>
      <c r="J32" s="8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BB32"/>
      <c r="BC32"/>
      <c r="BD32"/>
      <c r="BE32"/>
      <c r="BF32"/>
    </row>
    <row r="33" spans="1:58" s="1" customFormat="1" ht="36" customHeight="1">
      <c r="A33" s="107"/>
      <c r="B33" s="108"/>
      <c r="C33" s="109"/>
      <c r="D33" s="110"/>
      <c r="E33" s="111"/>
      <c r="F33" s="112"/>
      <c r="G33" s="112"/>
      <c r="H33" s="83"/>
      <c r="I33" s="83"/>
      <c r="J33" s="8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BB33"/>
      <c r="BC33"/>
      <c r="BD33"/>
      <c r="BE33"/>
      <c r="BF33"/>
    </row>
    <row r="34" spans="1:58" s="1" customFormat="1" ht="36" customHeight="1">
      <c r="A34" s="62"/>
      <c r="B34" s="63"/>
      <c r="C34" s="63"/>
      <c r="D34" s="66"/>
      <c r="E34" s="7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BB34"/>
      <c r="BC34"/>
      <c r="BD34"/>
      <c r="BE34"/>
      <c r="BF34"/>
    </row>
    <row r="35" spans="1:58" s="1" customFormat="1" ht="36" customHeight="1">
      <c r="A35" s="62"/>
      <c r="B35" s="63"/>
      <c r="C35" s="63"/>
      <c r="D35" s="66"/>
      <c r="E35" s="7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BB35"/>
      <c r="BC35"/>
      <c r="BD35"/>
      <c r="BE35"/>
      <c r="BF35"/>
    </row>
    <row r="36" spans="1:58" s="1" customFormat="1" ht="36" customHeight="1">
      <c r="A36" s="62"/>
      <c r="B36" s="63"/>
      <c r="C36" s="63"/>
      <c r="D36" s="66"/>
      <c r="E36" s="7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BB36"/>
      <c r="BC36"/>
      <c r="BD36"/>
      <c r="BE36"/>
      <c r="BF36"/>
    </row>
    <row r="37" spans="1:58" s="1" customFormat="1" ht="36" customHeight="1">
      <c r="A37" s="62"/>
      <c r="B37" s="63"/>
      <c r="C37" s="63"/>
      <c r="D37" s="66"/>
      <c r="E37" s="7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BB37"/>
      <c r="BC37"/>
      <c r="BD37"/>
      <c r="BE37"/>
      <c r="BF37"/>
    </row>
    <row r="38" spans="1:58" s="1" customFormat="1" ht="36" customHeight="1">
      <c r="A38" s="62"/>
      <c r="B38" s="63"/>
      <c r="C38" s="63"/>
      <c r="D38" s="66"/>
      <c r="E38" s="7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BB38"/>
      <c r="BC38"/>
      <c r="BD38"/>
      <c r="BE38"/>
      <c r="BF38"/>
    </row>
    <row r="39" spans="1:58" s="1" customFormat="1" ht="36" customHeight="1">
      <c r="A39" s="62"/>
      <c r="B39" s="63"/>
      <c r="C39" s="63"/>
      <c r="D39" s="66"/>
      <c r="E39" s="7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BB39"/>
      <c r="BC39"/>
      <c r="BD39"/>
      <c r="BE39"/>
      <c r="BF39"/>
    </row>
    <row r="40" spans="1:58" s="1" customFormat="1" ht="36" customHeight="1">
      <c r="A40" s="62"/>
      <c r="B40" s="63"/>
      <c r="C40" s="63"/>
      <c r="D40" s="66"/>
      <c r="E40" s="7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BB40"/>
      <c r="BC40"/>
      <c r="BD40"/>
      <c r="BE40"/>
      <c r="BF40"/>
    </row>
    <row r="41" spans="1:58" s="1" customFormat="1" ht="36" customHeight="1">
      <c r="A41" s="62"/>
      <c r="B41" s="63"/>
      <c r="C41" s="63"/>
      <c r="D41" s="66"/>
      <c r="E41" s="7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BB41"/>
      <c r="BC41"/>
      <c r="BD41"/>
      <c r="BE41"/>
      <c r="BF41"/>
    </row>
    <row r="42" spans="1:58" s="1" customFormat="1" ht="36" customHeight="1">
      <c r="A42" s="62"/>
      <c r="B42" s="63"/>
      <c r="C42" s="63"/>
      <c r="D42" s="66"/>
      <c r="E42" s="7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BB42"/>
      <c r="BC42"/>
      <c r="BD42"/>
      <c r="BE42"/>
      <c r="BF42"/>
    </row>
    <row r="43" spans="1:58" s="1" customFormat="1" ht="36" customHeight="1">
      <c r="A43" s="62"/>
      <c r="B43" s="63"/>
      <c r="C43" s="63"/>
      <c r="D43" s="66"/>
      <c r="E43" s="7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BB43"/>
      <c r="BC43"/>
      <c r="BD43"/>
      <c r="BE43"/>
      <c r="BF43"/>
    </row>
    <row r="44" spans="1:58" s="1" customFormat="1" ht="36" customHeight="1">
      <c r="A44" s="62"/>
      <c r="B44" s="63"/>
      <c r="C44" s="63"/>
      <c r="D44" s="66"/>
      <c r="E44" s="7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BB44"/>
      <c r="BC44"/>
      <c r="BD44"/>
      <c r="BE44"/>
      <c r="BF44"/>
    </row>
    <row r="45" spans="1:58" s="31" customFormat="1" ht="36" customHeight="1">
      <c r="A45" s="62"/>
      <c r="B45" s="63"/>
      <c r="C45" s="63"/>
      <c r="D45" s="66"/>
      <c r="E45" s="7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/>
      <c r="BC45"/>
      <c r="BD45"/>
      <c r="BE45"/>
      <c r="BF45"/>
    </row>
    <row r="46" spans="1:58" s="31" customFormat="1" ht="36" customHeight="1">
      <c r="A46" s="62"/>
      <c r="B46" s="63"/>
      <c r="C46" s="63"/>
      <c r="D46" s="66"/>
      <c r="E46" s="7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/>
      <c r="BC46"/>
      <c r="BD46"/>
      <c r="BE46"/>
      <c r="BF46"/>
    </row>
    <row r="47" spans="1:58" s="31" customFormat="1" ht="36" customHeight="1">
      <c r="A47" s="62"/>
      <c r="B47" s="63"/>
      <c r="C47" s="63"/>
      <c r="D47" s="66"/>
      <c r="E47" s="7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/>
      <c r="BC47"/>
      <c r="BD47"/>
      <c r="BE47"/>
      <c r="BF47"/>
    </row>
    <row r="48" spans="1:58" s="31" customFormat="1" ht="36" customHeight="1">
      <c r="A48" s="62"/>
      <c r="B48" s="63"/>
      <c r="C48" s="63"/>
      <c r="D48" s="66"/>
      <c r="E48" s="7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/>
      <c r="BC48"/>
      <c r="BD48"/>
      <c r="BE48"/>
      <c r="BF48"/>
    </row>
    <row r="49" spans="1:58" s="31" customFormat="1" ht="36" customHeight="1">
      <c r="A49" s="62"/>
      <c r="B49" s="63"/>
      <c r="C49" s="63"/>
      <c r="D49" s="66"/>
      <c r="E49" s="7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/>
      <c r="BC49"/>
      <c r="BD49"/>
      <c r="BE49"/>
      <c r="BF49"/>
    </row>
    <row r="50" spans="1:58" s="31" customFormat="1" ht="36" customHeight="1">
      <c r="A50" s="62"/>
      <c r="B50" s="63"/>
      <c r="C50" s="63"/>
      <c r="D50" s="66"/>
      <c r="E50" s="7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/>
      <c r="BC50"/>
      <c r="BD50"/>
      <c r="BE50"/>
      <c r="BF50"/>
    </row>
    <row r="51" spans="1:58" s="31" customFormat="1" ht="36" customHeight="1">
      <c r="A51" s="62"/>
      <c r="B51" s="63"/>
      <c r="C51" s="63"/>
      <c r="D51" s="66"/>
      <c r="E51" s="7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/>
      <c r="BC51"/>
      <c r="BD51"/>
      <c r="BE51"/>
      <c r="BF51"/>
    </row>
    <row r="52" spans="1:58" s="31" customFormat="1" ht="36" customHeight="1">
      <c r="A52" s="62"/>
      <c r="B52" s="63"/>
      <c r="C52" s="63"/>
      <c r="D52" s="66"/>
      <c r="E52" s="7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/>
      <c r="BC52"/>
      <c r="BD52"/>
      <c r="BE52"/>
      <c r="BF52"/>
    </row>
    <row r="53" spans="1:58" s="31" customFormat="1" ht="36" customHeight="1">
      <c r="A53" s="62"/>
      <c r="B53" s="63"/>
      <c r="C53" s="63"/>
      <c r="D53" s="66"/>
      <c r="E53" s="7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/>
      <c r="BC53"/>
      <c r="BD53"/>
      <c r="BE53"/>
      <c r="BF53"/>
    </row>
    <row r="54" spans="1:58" s="31" customFormat="1" ht="36" customHeight="1">
      <c r="A54" s="62"/>
      <c r="B54" s="63"/>
      <c r="C54" s="63"/>
      <c r="D54" s="66"/>
      <c r="E54" s="7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/>
      <c r="BC54"/>
      <c r="BD54"/>
      <c r="BE54"/>
      <c r="BF54"/>
    </row>
    <row r="55" spans="1:58" s="31" customFormat="1" ht="36" customHeight="1">
      <c r="A55" s="62"/>
      <c r="B55" s="63"/>
      <c r="C55" s="63"/>
      <c r="D55" s="66"/>
      <c r="E55" s="7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/>
      <c r="BC55"/>
      <c r="BD55"/>
      <c r="BE55"/>
      <c r="BF55"/>
    </row>
    <row r="56" spans="1:58" s="31" customFormat="1" ht="36" customHeight="1">
      <c r="A56" s="62"/>
      <c r="B56" s="63"/>
      <c r="C56" s="63"/>
      <c r="D56" s="66"/>
      <c r="E56" s="7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/>
      <c r="BC56"/>
      <c r="BD56"/>
      <c r="BE56"/>
      <c r="BF56"/>
    </row>
    <row r="57" spans="1:58" s="31" customFormat="1" ht="36" customHeight="1">
      <c r="A57" s="62"/>
      <c r="B57" s="63"/>
      <c r="C57" s="63"/>
      <c r="D57" s="66"/>
      <c r="E57" s="7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/>
      <c r="BC57"/>
      <c r="BD57"/>
      <c r="BE57"/>
      <c r="BF57"/>
    </row>
    <row r="58" spans="1:58" s="31" customFormat="1" ht="36" customHeight="1">
      <c r="A58" s="62"/>
      <c r="B58" s="63"/>
      <c r="C58" s="63"/>
      <c r="D58" s="66"/>
      <c r="E58" s="7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/>
      <c r="BC58"/>
      <c r="BD58"/>
      <c r="BE58"/>
      <c r="BF58"/>
    </row>
    <row r="59" spans="1:58" s="31" customFormat="1" ht="36" customHeight="1">
      <c r="A59" s="62"/>
      <c r="B59" s="63"/>
      <c r="C59" s="63"/>
      <c r="D59" s="66"/>
      <c r="E59" s="7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/>
      <c r="BC59"/>
      <c r="BD59"/>
      <c r="BE59"/>
      <c r="BF59"/>
    </row>
    <row r="60" spans="1:58" s="31" customFormat="1" ht="36" customHeight="1">
      <c r="A60" s="62"/>
      <c r="B60" s="63"/>
      <c r="C60" s="63"/>
      <c r="D60" s="66"/>
      <c r="E60" s="7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/>
      <c r="BC60"/>
      <c r="BD60"/>
      <c r="BE60"/>
      <c r="BF60"/>
    </row>
    <row r="61" spans="1:58" s="31" customFormat="1" ht="36" customHeight="1">
      <c r="A61" s="62"/>
      <c r="B61" s="63"/>
      <c r="C61" s="63"/>
      <c r="D61" s="66"/>
      <c r="E61" s="7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/>
      <c r="BC61"/>
      <c r="BD61"/>
      <c r="BE61"/>
      <c r="BF61"/>
    </row>
    <row r="62" spans="1:58" s="31" customFormat="1" ht="36" customHeight="1">
      <c r="A62" s="62"/>
      <c r="B62" s="63"/>
      <c r="C62" s="63"/>
      <c r="D62" s="66"/>
      <c r="E62" s="7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/>
      <c r="BC62"/>
      <c r="BD62"/>
      <c r="BE62"/>
      <c r="BF62"/>
    </row>
    <row r="63" spans="1:58" s="31" customFormat="1" ht="36" customHeight="1">
      <c r="A63" s="62"/>
      <c r="B63" s="63"/>
      <c r="C63" s="63"/>
      <c r="D63" s="66"/>
      <c r="E63" s="7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/>
      <c r="BC63"/>
      <c r="BD63"/>
      <c r="BE63"/>
      <c r="BF63"/>
    </row>
    <row r="64" spans="1:58" s="31" customFormat="1" ht="36" customHeight="1">
      <c r="A64" s="62"/>
      <c r="B64" s="63"/>
      <c r="C64" s="63"/>
      <c r="D64" s="66"/>
      <c r="E64" s="7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/>
      <c r="BC64"/>
      <c r="BD64"/>
      <c r="BE64"/>
      <c r="BF64"/>
    </row>
    <row r="65" spans="1:58" s="31" customFormat="1" ht="36" customHeight="1">
      <c r="A65" s="62"/>
      <c r="B65" s="63"/>
      <c r="C65" s="63"/>
      <c r="D65" s="66"/>
      <c r="E65" s="7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/>
      <c r="BC65"/>
      <c r="BD65"/>
      <c r="BE65"/>
      <c r="BF65"/>
    </row>
    <row r="66" spans="1:58" s="31" customFormat="1" ht="36" customHeight="1">
      <c r="A66" s="62"/>
      <c r="B66" s="63"/>
      <c r="C66" s="63"/>
      <c r="D66" s="66"/>
      <c r="E66" s="7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/>
      <c r="BC66"/>
      <c r="BD66"/>
      <c r="BE66"/>
      <c r="BF66"/>
    </row>
    <row r="67" spans="1:58" s="31" customFormat="1" ht="36" customHeight="1">
      <c r="A67" s="62"/>
      <c r="B67" s="63"/>
      <c r="C67" s="63"/>
      <c r="D67" s="66"/>
      <c r="E67" s="7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/>
      <c r="BC67"/>
      <c r="BD67"/>
      <c r="BE67"/>
      <c r="BF67"/>
    </row>
    <row r="68" spans="1:58" s="31" customFormat="1" ht="36" customHeight="1">
      <c r="A68" s="62"/>
      <c r="B68" s="63"/>
      <c r="C68" s="63"/>
      <c r="D68" s="66"/>
      <c r="E68" s="7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/>
      <c r="BC68"/>
      <c r="BD68"/>
      <c r="BE68"/>
      <c r="BF68"/>
    </row>
    <row r="69" spans="1:58" s="31" customFormat="1" ht="36" customHeight="1">
      <c r="A69" s="62"/>
      <c r="B69" s="63"/>
      <c r="C69" s="63"/>
      <c r="D69" s="66"/>
      <c r="E69" s="7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/>
      <c r="BC69"/>
      <c r="BD69"/>
      <c r="BE69"/>
      <c r="BF69"/>
    </row>
    <row r="70" spans="1:58" s="31" customFormat="1" ht="36" customHeight="1">
      <c r="A70" s="62"/>
      <c r="B70" s="63"/>
      <c r="C70" s="63"/>
      <c r="D70" s="66"/>
      <c r="E70" s="7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/>
      <c r="BC70"/>
      <c r="BD70"/>
      <c r="BE70"/>
      <c r="BF70"/>
    </row>
    <row r="71" spans="1:58" s="31" customFormat="1" ht="36" customHeight="1">
      <c r="A71" s="62"/>
      <c r="B71" s="63"/>
      <c r="C71" s="63"/>
      <c r="D71" s="66"/>
      <c r="E71" s="7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/>
      <c r="BC71"/>
      <c r="BD71"/>
      <c r="BE71"/>
      <c r="BF71"/>
    </row>
    <row r="72" spans="1:58" s="31" customFormat="1" ht="36" customHeight="1">
      <c r="A72" s="62"/>
      <c r="B72" s="63"/>
      <c r="C72" s="63"/>
      <c r="D72" s="66"/>
      <c r="E72" s="7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/>
      <c r="BC72"/>
      <c r="BD72"/>
      <c r="BE72"/>
      <c r="BF72"/>
    </row>
    <row r="73" spans="1:58" s="31" customFormat="1" ht="36" customHeight="1">
      <c r="A73" s="62"/>
      <c r="B73" s="63"/>
      <c r="C73" s="63"/>
      <c r="D73" s="66"/>
      <c r="E73" s="7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/>
      <c r="BC73"/>
      <c r="BD73"/>
      <c r="BE73"/>
      <c r="BF73"/>
    </row>
    <row r="74" spans="1:58" s="31" customFormat="1" ht="36" customHeight="1">
      <c r="A74" s="62"/>
      <c r="B74" s="63"/>
      <c r="C74" s="63"/>
      <c r="D74" s="66"/>
      <c r="E74" s="7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/>
      <c r="BC74"/>
      <c r="BD74"/>
      <c r="BE74"/>
      <c r="BF74"/>
    </row>
    <row r="75" spans="1:58" s="31" customFormat="1" ht="36" customHeight="1">
      <c r="A75" s="62"/>
      <c r="B75" s="63"/>
      <c r="C75" s="63"/>
      <c r="D75" s="66"/>
      <c r="E75" s="7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/>
      <c r="BC75"/>
      <c r="BD75"/>
      <c r="BE75"/>
      <c r="BF75"/>
    </row>
    <row r="76" spans="1:58" s="31" customFormat="1" ht="36" customHeight="1">
      <c r="A76" s="62"/>
      <c r="B76" s="63"/>
      <c r="C76" s="63"/>
      <c r="D76" s="66"/>
      <c r="E76" s="7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/>
      <c r="BC76"/>
      <c r="BD76"/>
      <c r="BE76"/>
      <c r="BF76"/>
    </row>
    <row r="77" spans="1:58" s="31" customFormat="1" ht="36" customHeight="1">
      <c r="A77" s="62"/>
      <c r="B77" s="63"/>
      <c r="C77" s="63"/>
      <c r="D77" s="66"/>
      <c r="E77" s="7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/>
      <c r="BC77"/>
      <c r="BD77"/>
      <c r="BE77"/>
      <c r="BF77"/>
    </row>
    <row r="78" spans="1:58" s="31" customFormat="1" ht="36" customHeight="1">
      <c r="A78" s="62"/>
      <c r="B78" s="63"/>
      <c r="C78" s="63"/>
      <c r="D78" s="66"/>
      <c r="E78" s="7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/>
      <c r="BC78"/>
      <c r="BD78"/>
      <c r="BE78"/>
      <c r="BF78"/>
    </row>
    <row r="79" spans="1:58" s="31" customFormat="1" ht="36" customHeight="1">
      <c r="A79" s="62"/>
      <c r="B79" s="63"/>
      <c r="C79" s="63"/>
      <c r="D79" s="66"/>
      <c r="E79" s="7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/>
      <c r="BC79"/>
      <c r="BD79"/>
      <c r="BE79"/>
      <c r="BF79"/>
    </row>
    <row r="80" spans="1:58" s="31" customFormat="1" ht="36" customHeight="1">
      <c r="A80" s="62"/>
      <c r="B80" s="63"/>
      <c r="C80" s="63"/>
      <c r="D80" s="66"/>
      <c r="E80" s="7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/>
      <c r="BC80"/>
      <c r="BD80"/>
      <c r="BE80"/>
      <c r="BF80"/>
    </row>
    <row r="81" spans="1:58" s="31" customFormat="1" ht="36" customHeight="1">
      <c r="A81" s="62"/>
      <c r="B81" s="63"/>
      <c r="C81" s="63"/>
      <c r="D81" s="66"/>
      <c r="E81" s="7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/>
      <c r="BC81"/>
      <c r="BD81"/>
      <c r="BE81"/>
      <c r="BF81"/>
    </row>
    <row r="82" spans="1:58" s="31" customFormat="1" ht="36" customHeight="1">
      <c r="A82" s="62"/>
      <c r="B82" s="63"/>
      <c r="C82" s="63"/>
      <c r="D82" s="66"/>
      <c r="E82" s="7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/>
      <c r="BC82"/>
      <c r="BD82"/>
      <c r="BE82"/>
      <c r="BF82"/>
    </row>
    <row r="83" spans="1:58" s="31" customFormat="1" ht="36" customHeight="1">
      <c r="A83" s="62"/>
      <c r="B83" s="63"/>
      <c r="C83" s="63"/>
      <c r="D83" s="66"/>
      <c r="E83" s="7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/>
      <c r="BC83"/>
      <c r="BD83"/>
      <c r="BE83"/>
      <c r="BF83"/>
    </row>
    <row r="84" spans="1:58" s="31" customFormat="1" ht="36" customHeight="1">
      <c r="A84" s="62"/>
      <c r="B84" s="63"/>
      <c r="C84" s="63"/>
      <c r="D84" s="66"/>
      <c r="E84" s="7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/>
      <c r="BC84"/>
      <c r="BD84"/>
      <c r="BE84"/>
      <c r="BF84"/>
    </row>
    <row r="85" spans="1:58" s="31" customFormat="1" ht="36" customHeight="1">
      <c r="A85" s="62"/>
      <c r="B85" s="63"/>
      <c r="C85" s="63"/>
      <c r="D85" s="66"/>
      <c r="E85" s="7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/>
      <c r="BC85"/>
      <c r="BD85"/>
      <c r="BE85"/>
      <c r="BF85"/>
    </row>
    <row r="86" spans="1:58" s="31" customFormat="1" ht="36" customHeight="1">
      <c r="A86" s="62"/>
      <c r="B86" s="63"/>
      <c r="C86" s="63"/>
      <c r="D86" s="66"/>
      <c r="E86" s="7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/>
      <c r="BC86"/>
      <c r="BD86"/>
      <c r="BE86"/>
      <c r="BF86"/>
    </row>
    <row r="87" spans="1:58" s="31" customFormat="1" ht="36" customHeight="1">
      <c r="A87" s="62"/>
      <c r="B87" s="63"/>
      <c r="C87" s="63"/>
      <c r="D87" s="66"/>
      <c r="E87" s="7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/>
      <c r="BC87"/>
      <c r="BD87"/>
      <c r="BE87"/>
      <c r="BF87"/>
    </row>
    <row r="88" spans="1:58" s="31" customFormat="1" ht="36" customHeight="1">
      <c r="A88" s="62"/>
      <c r="B88" s="63"/>
      <c r="C88" s="63"/>
      <c r="D88" s="66"/>
      <c r="E88" s="7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/>
      <c r="BC88"/>
      <c r="BD88"/>
      <c r="BE88"/>
      <c r="BF88"/>
    </row>
  </sheetData>
  <sheetProtection sheet="1" objects="1" scenarios="1" selectLockedCells="1"/>
  <mergeCells count="1">
    <mergeCell ref="A2:B2"/>
  </mergeCells>
  <phoneticPr fontId="4" type="noConversion"/>
  <pageMargins left="0" right="0" top="0" bottom="0" header="0" footer="0"/>
  <pageSetup scale="6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4"/>
  <sheetViews>
    <sheetView workbookViewId="0">
      <selection activeCell="L4" sqref="L4"/>
    </sheetView>
  </sheetViews>
  <sheetFormatPr baseColWidth="10" defaultRowHeight="17" x14ac:dyDescent="0"/>
  <cols>
    <col min="1" max="1" width="21.6640625" style="62" customWidth="1"/>
    <col min="2" max="2" width="1.83203125" style="63" customWidth="1"/>
    <col min="3" max="3" width="16.83203125" style="63" customWidth="1"/>
    <col min="4" max="4" width="2.1640625" style="63" customWidth="1"/>
    <col min="5" max="5" width="15.5" style="66" customWidth="1"/>
    <col min="6" max="6" width="2.5" style="119" bestFit="1" customWidth="1"/>
    <col min="7" max="7" width="16.1640625" style="66" customWidth="1"/>
    <col min="8" max="8" width="1.83203125" style="66" customWidth="1"/>
    <col min="9" max="9" width="14" style="66" customWidth="1"/>
    <col min="10" max="10" width="2.5" style="119" bestFit="1" customWidth="1"/>
    <col min="11" max="12" width="24" style="63" customWidth="1"/>
    <col min="13" max="38" width="24" style="1" customWidth="1"/>
    <col min="39" max="56" width="10.83203125" style="1"/>
  </cols>
  <sheetData>
    <row r="1" spans="1:12" ht="34" customHeight="1">
      <c r="A1" s="62" t="s">
        <v>33</v>
      </c>
      <c r="C1" s="59">
        <f>Daily!A2</f>
        <v>0</v>
      </c>
      <c r="D1" s="114"/>
      <c r="E1" s="115" t="s">
        <v>20</v>
      </c>
      <c r="F1" s="115"/>
      <c r="G1" s="59">
        <f>Daily!D1</f>
        <v>7</v>
      </c>
      <c r="J1" s="117"/>
      <c r="K1" s="117"/>
    </row>
    <row r="2" spans="1:12" ht="10" customHeight="1">
      <c r="A2" s="115"/>
      <c r="B2" s="115"/>
      <c r="C2" s="59"/>
      <c r="D2" s="114"/>
      <c r="E2" s="117"/>
      <c r="F2" s="117"/>
      <c r="G2" s="117"/>
      <c r="J2" s="117"/>
      <c r="K2" s="117"/>
    </row>
    <row r="3" spans="1:12" ht="31" customHeight="1">
      <c r="A3" s="115" t="s">
        <v>24</v>
      </c>
      <c r="B3" s="115"/>
      <c r="C3" s="59">
        <f>Daily!daynumber</f>
        <v>3</v>
      </c>
      <c r="D3" s="116"/>
      <c r="E3" s="115" t="s">
        <v>25</v>
      </c>
      <c r="F3" s="115"/>
      <c r="G3" s="59">
        <f>Daily!F2</f>
        <v>4</v>
      </c>
      <c r="J3" s="116"/>
      <c r="K3" s="117"/>
    </row>
    <row r="4" spans="1:12" ht="9" customHeight="1">
      <c r="B4" s="117"/>
      <c r="C4" s="117"/>
      <c r="D4" s="117"/>
      <c r="E4" s="117"/>
      <c r="F4" s="116"/>
      <c r="G4" s="117"/>
      <c r="H4" s="117"/>
      <c r="I4" s="117"/>
      <c r="J4" s="114"/>
      <c r="K4" s="117"/>
    </row>
    <row r="5" spans="1:12" ht="36" customHeight="1" thickBot="1">
      <c r="A5" s="136" t="s">
        <v>35</v>
      </c>
      <c r="B5" s="117"/>
      <c r="C5" s="133" t="s">
        <v>40</v>
      </c>
      <c r="D5" s="134"/>
      <c r="E5" s="135" t="s">
        <v>41</v>
      </c>
      <c r="F5" s="121"/>
      <c r="G5" s="133" t="s">
        <v>42</v>
      </c>
      <c r="H5" s="134"/>
      <c r="I5" s="135" t="s">
        <v>43</v>
      </c>
      <c r="J5" s="121"/>
      <c r="K5" s="117"/>
    </row>
    <row r="6" spans="1:12" ht="36" customHeight="1" thickTop="1">
      <c r="A6" s="127" t="s">
        <v>0</v>
      </c>
      <c r="B6" s="117"/>
      <c r="C6" s="123">
        <f>Daily!D5*daynumber</f>
        <v>24</v>
      </c>
      <c r="D6" s="76"/>
      <c r="E6" s="124">
        <f>Daily!F5</f>
        <v>36</v>
      </c>
      <c r="F6" s="87" t="str">
        <f t="shared" ref="F6:F8" si="0">IF(E6&lt;C6,"X","-")</f>
        <v>-</v>
      </c>
      <c r="G6" s="123">
        <f>Daily!C5*totalworkingdays</f>
        <v>84</v>
      </c>
      <c r="H6" s="76"/>
      <c r="I6" s="124">
        <f>Daily!F5/daynumber*totalworkingdays</f>
        <v>84</v>
      </c>
      <c r="J6" s="87" t="str">
        <f t="shared" ref="J6:J8" si="1">IF(I6&lt;G6,"X","-")</f>
        <v>-</v>
      </c>
      <c r="K6" s="117"/>
    </row>
    <row r="7" spans="1:12" ht="36" customHeight="1">
      <c r="A7" s="127" t="s">
        <v>1</v>
      </c>
      <c r="B7" s="117"/>
      <c r="C7" s="123">
        <f>Daily!D6*daynumber+daynumber</f>
        <v>3</v>
      </c>
      <c r="D7" s="76"/>
      <c r="E7" s="124">
        <f>Daily!F6</f>
        <v>0</v>
      </c>
      <c r="F7" s="87" t="str">
        <f t="shared" si="0"/>
        <v>X</v>
      </c>
      <c r="G7" s="123">
        <f>Daily!C6*totalworkingdays</f>
        <v>0</v>
      </c>
      <c r="H7" s="76"/>
      <c r="I7" s="124">
        <f>Daily!F6/daynumber*totalworkingdays</f>
        <v>0</v>
      </c>
      <c r="J7" s="87" t="str">
        <f t="shared" si="1"/>
        <v>-</v>
      </c>
      <c r="K7" s="117"/>
      <c r="L7" s="120"/>
    </row>
    <row r="8" spans="1:12" ht="36" customHeight="1">
      <c r="A8" s="128" t="s">
        <v>23</v>
      </c>
      <c r="B8" s="117"/>
      <c r="C8" s="125">
        <f>Daily!D7*daynumber</f>
        <v>12</v>
      </c>
      <c r="D8" s="82"/>
      <c r="E8" s="126">
        <f>Daily!F7</f>
        <v>6</v>
      </c>
      <c r="F8" s="87" t="str">
        <f t="shared" si="0"/>
        <v>X</v>
      </c>
      <c r="G8" s="125">
        <f>Daily!C7*totalworkingdays</f>
        <v>14</v>
      </c>
      <c r="H8" s="82"/>
      <c r="I8" s="126">
        <f>Daily!F7/daynumber*totalworkingdays</f>
        <v>14</v>
      </c>
      <c r="J8" s="87" t="str">
        <f t="shared" si="1"/>
        <v>-</v>
      </c>
      <c r="K8" s="117"/>
    </row>
    <row r="9" spans="1:12" ht="10" customHeight="1">
      <c r="B9" s="117"/>
      <c r="C9" s="70"/>
      <c r="D9" s="70"/>
      <c r="E9" s="70"/>
      <c r="F9" s="121"/>
      <c r="G9" s="70"/>
      <c r="H9" s="70"/>
      <c r="I9" s="70"/>
      <c r="J9" s="121"/>
      <c r="K9" s="117"/>
    </row>
    <row r="10" spans="1:12" ht="36" customHeight="1" thickBot="1">
      <c r="A10" s="136" t="s">
        <v>39</v>
      </c>
      <c r="B10" s="117"/>
      <c r="C10" s="133" t="s">
        <v>40</v>
      </c>
      <c r="D10" s="134"/>
      <c r="E10" s="135" t="s">
        <v>41</v>
      </c>
      <c r="F10" s="121"/>
      <c r="G10" s="133" t="s">
        <v>42</v>
      </c>
      <c r="H10" s="134"/>
      <c r="I10" s="135" t="s">
        <v>43</v>
      </c>
      <c r="J10" s="121"/>
      <c r="K10" s="117"/>
    </row>
    <row r="11" spans="1:12" ht="36" customHeight="1" thickTop="1">
      <c r="A11" s="127" t="s">
        <v>2</v>
      </c>
      <c r="B11" s="117"/>
      <c r="C11" s="123">
        <f>Daily!D10*daynumber</f>
        <v>12000</v>
      </c>
      <c r="D11" s="76"/>
      <c r="E11" s="129">
        <f>Daily!F10</f>
        <v>12000</v>
      </c>
      <c r="F11" s="87" t="str">
        <f t="shared" ref="F11:F15" si="2">IF(E11&lt;C11,"X","-")</f>
        <v>-</v>
      </c>
      <c r="G11" s="123">
        <f>Daily!C10*totalworkingdays</f>
        <v>28000</v>
      </c>
      <c r="H11" s="76"/>
      <c r="I11" s="124">
        <f>Daily!F10/daynumber*totalworkingdays</f>
        <v>28000</v>
      </c>
      <c r="J11" s="87" t="str">
        <f t="shared" ref="J11:J15" si="3">IF(I11&lt;G11,"X","-")</f>
        <v>-</v>
      </c>
      <c r="K11" s="118"/>
    </row>
    <row r="12" spans="1:12" ht="36" customHeight="1">
      <c r="A12" s="127" t="s">
        <v>3</v>
      </c>
      <c r="B12" s="117"/>
      <c r="C12" s="123">
        <f>Daily!D11*daynumber+daynumber</f>
        <v>39</v>
      </c>
      <c r="D12" s="76"/>
      <c r="E12" s="124">
        <f>Daily!F11</f>
        <v>36</v>
      </c>
      <c r="F12" s="87" t="str">
        <f t="shared" si="2"/>
        <v>X</v>
      </c>
      <c r="G12" s="123">
        <f>Daily!C11*totalworkingdays</f>
        <v>84</v>
      </c>
      <c r="H12" s="76"/>
      <c r="I12" s="124">
        <f>Daily!F11/daynumber*totalworkingdays</f>
        <v>84</v>
      </c>
      <c r="J12" s="87" t="str">
        <f t="shared" si="3"/>
        <v>-</v>
      </c>
      <c r="K12" s="117"/>
    </row>
    <row r="13" spans="1:12" ht="36" customHeight="1">
      <c r="A13" s="127" t="s">
        <v>4</v>
      </c>
      <c r="B13" s="117"/>
      <c r="C13" s="123">
        <f>Daily!D12*daynumber</f>
        <v>6</v>
      </c>
      <c r="D13" s="76"/>
      <c r="E13" s="124">
        <f>Daily!F12</f>
        <v>4.5</v>
      </c>
      <c r="F13" s="87" t="str">
        <f t="shared" si="2"/>
        <v>X</v>
      </c>
      <c r="G13" s="123">
        <f>Daily!C12*totalworkingdays</f>
        <v>10.5</v>
      </c>
      <c r="H13" s="76"/>
      <c r="I13" s="124">
        <f>Daily!F12/daynumber*totalworkingdays</f>
        <v>10.5</v>
      </c>
      <c r="J13" s="87" t="str">
        <f t="shared" si="3"/>
        <v>-</v>
      </c>
      <c r="K13" s="117"/>
    </row>
    <row r="14" spans="1:12" ht="36" customHeight="1">
      <c r="A14" s="127" t="s">
        <v>5</v>
      </c>
      <c r="B14" s="117"/>
      <c r="C14" s="123">
        <f>Daily!D13*daynumber</f>
        <v>15</v>
      </c>
      <c r="D14" s="76"/>
      <c r="E14" s="124">
        <f>Daily!F13</f>
        <v>15</v>
      </c>
      <c r="F14" s="87" t="str">
        <f t="shared" si="2"/>
        <v>-</v>
      </c>
      <c r="G14" s="123">
        <f>Daily!C13*totalworkingdays</f>
        <v>35</v>
      </c>
      <c r="H14" s="76"/>
      <c r="I14" s="124">
        <f>Daily!F13/daynumber*totalworkingdays</f>
        <v>35</v>
      </c>
      <c r="J14" s="87" t="str">
        <f t="shared" si="3"/>
        <v>-</v>
      </c>
      <c r="K14" s="117"/>
    </row>
    <row r="15" spans="1:12" ht="36" customHeight="1">
      <c r="A15" s="128" t="s">
        <v>6</v>
      </c>
      <c r="B15" s="117"/>
      <c r="C15" s="125"/>
      <c r="D15" s="82"/>
      <c r="E15" s="130">
        <f>Daily!F14</f>
        <v>100</v>
      </c>
      <c r="F15" s="87" t="str">
        <f t="shared" si="2"/>
        <v>-</v>
      </c>
      <c r="G15" s="125"/>
      <c r="H15" s="82"/>
      <c r="I15" s="126"/>
      <c r="J15" s="87" t="str">
        <f t="shared" si="3"/>
        <v>-</v>
      </c>
      <c r="K15" s="117"/>
    </row>
    <row r="16" spans="1:12" ht="10" customHeight="1">
      <c r="B16" s="117"/>
      <c r="C16" s="70"/>
      <c r="D16" s="70"/>
      <c r="E16" s="70"/>
      <c r="F16" s="121"/>
      <c r="G16" s="70"/>
      <c r="H16" s="70"/>
      <c r="I16" s="70"/>
      <c r="J16" s="121"/>
      <c r="K16" s="117"/>
    </row>
    <row r="17" spans="1:12" ht="36" customHeight="1" thickBot="1">
      <c r="A17" s="136" t="s">
        <v>38</v>
      </c>
      <c r="B17" s="117"/>
      <c r="C17" s="133" t="s">
        <v>40</v>
      </c>
      <c r="D17" s="134"/>
      <c r="E17" s="135" t="s">
        <v>41</v>
      </c>
      <c r="F17" s="121"/>
      <c r="G17" s="133" t="s">
        <v>42</v>
      </c>
      <c r="H17" s="134"/>
      <c r="I17" s="135" t="s">
        <v>43</v>
      </c>
      <c r="J17" s="121"/>
      <c r="K17" s="117"/>
    </row>
    <row r="18" spans="1:12" ht="36" customHeight="1" thickTop="1">
      <c r="A18" s="127" t="s">
        <v>2</v>
      </c>
      <c r="B18" s="117"/>
      <c r="C18" s="123">
        <f>Daily!D17*daynumber</f>
        <v>27000</v>
      </c>
      <c r="D18" s="76"/>
      <c r="E18" s="129">
        <f>Daily!F17</f>
        <v>27000</v>
      </c>
      <c r="F18" s="87" t="str">
        <f t="shared" ref="F18:F22" si="4">IF(E18&lt;C18,"X","-")</f>
        <v>-</v>
      </c>
      <c r="G18" s="123">
        <f>Daily!C17*totalworkingdays</f>
        <v>63000</v>
      </c>
      <c r="H18" s="76"/>
      <c r="I18" s="124">
        <f>Daily!F17/daynumber*totalworkingdays</f>
        <v>63000</v>
      </c>
      <c r="J18" s="87" t="str">
        <f t="shared" ref="J18:J22" si="5">IF(I18&lt;G18,"X","-")</f>
        <v>-</v>
      </c>
      <c r="K18" s="117"/>
      <c r="L18" s="71"/>
    </row>
    <row r="19" spans="1:12" ht="36" customHeight="1">
      <c r="A19" s="127" t="s">
        <v>3</v>
      </c>
      <c r="B19" s="117"/>
      <c r="C19" s="123">
        <f>Daily!D18*daynumber</f>
        <v>12</v>
      </c>
      <c r="D19" s="76"/>
      <c r="E19" s="124">
        <f>Daily!F18</f>
        <v>11.7</v>
      </c>
      <c r="F19" s="87" t="str">
        <f t="shared" si="4"/>
        <v>X</v>
      </c>
      <c r="G19" s="123">
        <f>Daily!C18*totalworkingdays</f>
        <v>27.3</v>
      </c>
      <c r="H19" s="76"/>
      <c r="I19" s="124">
        <f>Daily!F18/daynumber*totalworkingdays</f>
        <v>27.3</v>
      </c>
      <c r="J19" s="87" t="str">
        <f t="shared" si="5"/>
        <v>-</v>
      </c>
      <c r="K19" s="117"/>
      <c r="L19" s="71"/>
    </row>
    <row r="20" spans="1:12" ht="36" customHeight="1">
      <c r="A20" s="127" t="s">
        <v>8</v>
      </c>
      <c r="B20" s="117"/>
      <c r="C20" s="123">
        <f>Daily!D19*daynumber</f>
        <v>9</v>
      </c>
      <c r="D20" s="76"/>
      <c r="E20" s="124">
        <f>Daily!F19</f>
        <v>6</v>
      </c>
      <c r="F20" s="87" t="str">
        <f t="shared" si="4"/>
        <v>X</v>
      </c>
      <c r="G20" s="123">
        <f>Daily!C19*totalworkingdays</f>
        <v>14</v>
      </c>
      <c r="H20" s="76"/>
      <c r="I20" s="124">
        <f>Daily!F19/daynumber*totalworkingdays</f>
        <v>14</v>
      </c>
      <c r="J20" s="87" t="str">
        <f t="shared" si="5"/>
        <v>-</v>
      </c>
      <c r="K20" s="117"/>
    </row>
    <row r="21" spans="1:12" ht="36" customHeight="1">
      <c r="A21" s="127" t="s">
        <v>7</v>
      </c>
      <c r="B21" s="117"/>
      <c r="C21" s="123">
        <f>Daily!D20*daynumber</f>
        <v>1.35</v>
      </c>
      <c r="D21" s="76"/>
      <c r="E21" s="132">
        <f>Daily!F20</f>
        <v>0.5</v>
      </c>
      <c r="F21" s="87" t="str">
        <f t="shared" si="4"/>
        <v>X</v>
      </c>
      <c r="G21" s="123">
        <f>Daily!C20*totalworkingdays</f>
        <v>3.5</v>
      </c>
      <c r="H21" s="76"/>
      <c r="I21" s="124">
        <f>Daily!F20/daynumber*totalworkingdays</f>
        <v>1.1666666666666665</v>
      </c>
      <c r="J21" s="87" t="str">
        <f t="shared" si="5"/>
        <v>X</v>
      </c>
      <c r="K21" s="117"/>
    </row>
    <row r="22" spans="1:12" ht="36" customHeight="1">
      <c r="A22" s="131" t="s">
        <v>9</v>
      </c>
      <c r="B22" s="117"/>
      <c r="C22" s="125">
        <f>Daily!C21</f>
        <v>2307.6923076923076</v>
      </c>
      <c r="D22" s="82"/>
      <c r="E22" s="130">
        <f>Daily!F21</f>
        <v>2307.6923076923076</v>
      </c>
      <c r="F22" s="87" t="str">
        <f t="shared" si="4"/>
        <v>-</v>
      </c>
      <c r="G22" s="125"/>
      <c r="H22" s="82"/>
      <c r="I22" s="126">
        <f>E22</f>
        <v>2307.6923076923076</v>
      </c>
      <c r="J22" s="87" t="str">
        <f t="shared" si="5"/>
        <v>-</v>
      </c>
      <c r="K22" s="117"/>
    </row>
    <row r="23" spans="1:12" ht="10" customHeight="1">
      <c r="B23" s="117"/>
      <c r="C23" s="70"/>
      <c r="D23" s="70"/>
      <c r="E23" s="70"/>
      <c r="F23" s="121"/>
      <c r="G23" s="70"/>
      <c r="H23" s="70"/>
      <c r="I23" s="70"/>
      <c r="J23" s="121"/>
      <c r="K23" s="117"/>
    </row>
    <row r="24" spans="1:12" ht="36" customHeight="1" thickBot="1">
      <c r="A24" s="136" t="s">
        <v>36</v>
      </c>
      <c r="B24" s="117"/>
      <c r="C24" s="133" t="s">
        <v>40</v>
      </c>
      <c r="D24" s="134"/>
      <c r="E24" s="135" t="s">
        <v>41</v>
      </c>
      <c r="F24" s="121"/>
      <c r="G24" s="133" t="s">
        <v>42</v>
      </c>
      <c r="H24" s="134"/>
      <c r="I24" s="135" t="s">
        <v>43</v>
      </c>
      <c r="J24" s="121"/>
      <c r="K24" s="117"/>
    </row>
    <row r="25" spans="1:12" ht="36" customHeight="1" thickTop="1">
      <c r="A25" s="127" t="s">
        <v>2</v>
      </c>
      <c r="B25" s="117"/>
      <c r="C25" s="123">
        <f>Daily!D24*daynumber</f>
        <v>27000</v>
      </c>
      <c r="D25" s="76"/>
      <c r="E25" s="129">
        <f>Daily!F24</f>
        <v>27000</v>
      </c>
      <c r="F25" s="87" t="str">
        <f t="shared" ref="F25" si="6">IF(E25&lt;C25,"X","-")</f>
        <v>-</v>
      </c>
      <c r="G25" s="123">
        <f>Daily!C24*totalworkingdays</f>
        <v>63000</v>
      </c>
      <c r="H25" s="76"/>
      <c r="I25" s="124">
        <f>Daily!F24/daynumber*totalworkingdays</f>
        <v>63000</v>
      </c>
      <c r="J25" s="87" t="str">
        <f t="shared" ref="J25:J27" si="7">IF(I25&lt;G25,"X","-")</f>
        <v>-</v>
      </c>
      <c r="K25" s="117"/>
    </row>
    <row r="26" spans="1:12" ht="36" customHeight="1">
      <c r="A26" s="127" t="s">
        <v>10</v>
      </c>
      <c r="B26" s="117"/>
      <c r="C26" s="123">
        <f>Daily!D25*daynumber</f>
        <v>96</v>
      </c>
      <c r="D26" s="76"/>
      <c r="E26" s="124">
        <f>Daily!F25</f>
        <v>96</v>
      </c>
      <c r="F26" s="122"/>
      <c r="G26" s="123">
        <f>Daily!C25*totalworkingdays</f>
        <v>224</v>
      </c>
      <c r="H26" s="76"/>
      <c r="I26" s="124">
        <f>Daily!F25/daynumber*totalworkingdays</f>
        <v>224</v>
      </c>
      <c r="J26" s="87" t="str">
        <f t="shared" si="7"/>
        <v>-</v>
      </c>
      <c r="K26" s="117"/>
    </row>
    <row r="27" spans="1:12" ht="36" customHeight="1">
      <c r="A27" s="128" t="s">
        <v>11</v>
      </c>
      <c r="B27" s="117"/>
      <c r="C27" s="125">
        <v>300</v>
      </c>
      <c r="D27" s="82"/>
      <c r="E27" s="130">
        <f>Daily!F26</f>
        <v>281.25</v>
      </c>
      <c r="F27" s="87" t="str">
        <f t="shared" ref="F27" si="8">IF(E27&lt;C27,"X","-")</f>
        <v>X</v>
      </c>
      <c r="G27" s="125">
        <f>C27</f>
        <v>300</v>
      </c>
      <c r="H27" s="82"/>
      <c r="I27" s="126">
        <f>E27</f>
        <v>281.25</v>
      </c>
      <c r="J27" s="87" t="str">
        <f t="shared" si="7"/>
        <v>X</v>
      </c>
      <c r="K27" s="117"/>
    </row>
    <row r="28" spans="1:12" ht="9" customHeight="1">
      <c r="B28" s="117"/>
      <c r="C28" s="117"/>
      <c r="D28" s="117"/>
      <c r="E28" s="117"/>
      <c r="F28" s="116"/>
      <c r="G28" s="117"/>
      <c r="H28" s="117"/>
      <c r="I28" s="117"/>
      <c r="J28" s="116"/>
      <c r="K28" s="117"/>
    </row>
    <row r="29" spans="1:12" ht="36" customHeight="1">
      <c r="B29" s="117"/>
      <c r="C29" s="117"/>
      <c r="D29" s="117"/>
      <c r="E29" s="117"/>
      <c r="F29" s="116"/>
      <c r="G29" s="117"/>
      <c r="H29" s="117"/>
      <c r="I29" s="117"/>
      <c r="J29" s="116"/>
      <c r="K29" s="117"/>
    </row>
    <row r="30" spans="1:12" ht="36" customHeight="1">
      <c r="B30" s="117"/>
      <c r="C30" s="117"/>
      <c r="D30" s="117"/>
      <c r="E30" s="117"/>
      <c r="F30" s="116"/>
      <c r="G30" s="117"/>
      <c r="H30" s="117"/>
      <c r="I30" s="117"/>
      <c r="J30" s="116"/>
      <c r="K30" s="117"/>
    </row>
    <row r="31" spans="1:12" ht="36" customHeight="1"/>
    <row r="32" spans="1:1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</sheetData>
  <sheetProtection sheet="1" objects="1" scenarios="1" selectLockedCells="1"/>
  <phoneticPr fontId="4" type="noConversion"/>
  <pageMargins left="0.25" right="0.25" top="0.5" bottom="0.5" header="0" footer="0"/>
  <pageSetup scale="7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E92"/>
  <sheetViews>
    <sheetView workbookViewId="0">
      <selection activeCell="L6" sqref="L6"/>
    </sheetView>
  </sheetViews>
  <sheetFormatPr baseColWidth="10" defaultRowHeight="17" x14ac:dyDescent="0"/>
  <cols>
    <col min="1" max="1" width="21.6640625" style="31" customWidth="1"/>
    <col min="2" max="2" width="1.83203125" style="1" customWidth="1"/>
    <col min="3" max="3" width="20.33203125" style="1" bestFit="1" customWidth="1"/>
    <col min="4" max="4" width="18" style="1" customWidth="1"/>
    <col min="5" max="5" width="2.5" style="6" bestFit="1" customWidth="1"/>
    <col min="6" max="7" width="18" style="1" customWidth="1"/>
    <col min="8" max="8" width="2.5" style="42" bestFit="1" customWidth="1"/>
    <col min="9" max="10" width="18" style="1" customWidth="1"/>
    <col min="11" max="11" width="2.5" style="42" bestFit="1" customWidth="1"/>
    <col min="12" max="39" width="24" style="1" customWidth="1"/>
    <col min="40" max="57" width="10.83203125" style="1"/>
  </cols>
  <sheetData>
    <row r="1" spans="1:11" ht="38" customHeight="1">
      <c r="A1" s="153" t="s">
        <v>18</v>
      </c>
      <c r="B1" s="153"/>
      <c r="C1" s="153"/>
      <c r="D1" s="153"/>
      <c r="E1" s="153"/>
      <c r="F1" s="153"/>
      <c r="G1" s="153"/>
      <c r="H1" s="153"/>
      <c r="I1" s="153"/>
      <c r="J1" s="153"/>
      <c r="K1" s="34"/>
    </row>
    <row r="2" spans="1:11" ht="25" customHeight="1">
      <c r="A2" s="29"/>
      <c r="C2" s="35" t="s">
        <v>19</v>
      </c>
      <c r="D2" s="36"/>
      <c r="E2" s="37"/>
      <c r="F2" s="35" t="s">
        <v>20</v>
      </c>
      <c r="G2" s="38">
        <v>20</v>
      </c>
      <c r="H2" s="39"/>
      <c r="I2" s="40"/>
      <c r="J2" s="40"/>
      <c r="K2" s="33"/>
    </row>
    <row r="3" spans="1:11" ht="31" customHeight="1">
      <c r="A3" s="29"/>
      <c r="C3" s="58" t="s">
        <v>24</v>
      </c>
      <c r="D3" s="57">
        <v>1</v>
      </c>
      <c r="E3" s="37"/>
      <c r="F3" s="41" t="s">
        <v>25</v>
      </c>
      <c r="G3" s="41">
        <f>G2-D3</f>
        <v>19</v>
      </c>
      <c r="H3" s="37"/>
      <c r="I3" s="40"/>
      <c r="J3" s="40"/>
      <c r="K3" s="32"/>
    </row>
    <row r="4" spans="1:11" ht="36" customHeight="1">
      <c r="A4" s="48" t="s">
        <v>26</v>
      </c>
      <c r="B4" s="47"/>
      <c r="C4" s="150" t="s">
        <v>30</v>
      </c>
      <c r="D4" s="152"/>
      <c r="E4" s="55"/>
      <c r="F4" s="150" t="s">
        <v>31</v>
      </c>
      <c r="G4" s="152"/>
      <c r="H4" s="56"/>
      <c r="I4" s="150" t="s">
        <v>32</v>
      </c>
      <c r="J4" s="151"/>
    </row>
    <row r="5" spans="1:11" ht="16" customHeight="1">
      <c r="A5" s="29"/>
      <c r="C5" s="45" t="s">
        <v>12</v>
      </c>
      <c r="D5" s="46" t="s">
        <v>13</v>
      </c>
      <c r="E5" s="7"/>
      <c r="F5" s="45" t="s">
        <v>12</v>
      </c>
      <c r="G5" s="46" t="s">
        <v>13</v>
      </c>
      <c r="H5" s="8"/>
      <c r="I5" s="45" t="s">
        <v>12</v>
      </c>
      <c r="J5" s="46" t="s">
        <v>13</v>
      </c>
    </row>
    <row r="6" spans="1:11" ht="36" customHeight="1">
      <c r="A6" s="29" t="s">
        <v>0</v>
      </c>
      <c r="B6" s="2"/>
      <c r="C6" s="9">
        <v>12</v>
      </c>
      <c r="D6" s="10">
        <v>12</v>
      </c>
      <c r="E6" s="7" t="str">
        <f>IF(D6&lt;C6,"X","-")</f>
        <v>-</v>
      </c>
      <c r="F6" s="9">
        <f>C6*daynumber</f>
        <v>12</v>
      </c>
      <c r="G6" s="10">
        <v>12</v>
      </c>
      <c r="H6" s="7" t="str">
        <f t="shared" ref="H6:H8" si="0">IF(G6&lt;F6,"X","-")</f>
        <v>-</v>
      </c>
      <c r="I6" s="11">
        <v>240</v>
      </c>
      <c r="J6" s="11">
        <f>G6/daynumber*totalworkingdays</f>
        <v>240</v>
      </c>
      <c r="K6" s="7" t="str">
        <f t="shared" ref="K6:K8" si="1">IF(J6&lt;I6,"X","-")</f>
        <v>-</v>
      </c>
    </row>
    <row r="7" spans="1:11" ht="36" customHeight="1">
      <c r="A7" s="29" t="s">
        <v>1</v>
      </c>
      <c r="B7" s="2"/>
      <c r="C7" s="9"/>
      <c r="D7" s="10">
        <v>0</v>
      </c>
      <c r="E7" s="7" t="str">
        <f t="shared" ref="E7:E8" si="2">IF(D7&lt;C7,"X","-")</f>
        <v>-</v>
      </c>
      <c r="F7" s="9">
        <f>C7*daynumber</f>
        <v>0</v>
      </c>
      <c r="G7" s="10">
        <v>0</v>
      </c>
      <c r="H7" s="7" t="str">
        <f t="shared" si="0"/>
        <v>-</v>
      </c>
      <c r="I7" s="11"/>
      <c r="J7" s="11">
        <f>G7/daynumber*totalworkingdays</f>
        <v>0</v>
      </c>
      <c r="K7" s="7" t="str">
        <f t="shared" si="1"/>
        <v>-</v>
      </c>
    </row>
    <row r="8" spans="1:11" ht="36" customHeight="1">
      <c r="A8" s="29" t="s">
        <v>23</v>
      </c>
      <c r="B8" s="2"/>
      <c r="C8" s="9">
        <v>4</v>
      </c>
      <c r="D8" s="10">
        <v>4</v>
      </c>
      <c r="E8" s="7" t="str">
        <f t="shared" si="2"/>
        <v>-</v>
      </c>
      <c r="F8" s="9">
        <f>C8*daynumber</f>
        <v>4</v>
      </c>
      <c r="G8" s="10">
        <v>4</v>
      </c>
      <c r="H8" s="7" t="str">
        <f t="shared" si="0"/>
        <v>-</v>
      </c>
      <c r="I8" s="11">
        <v>80</v>
      </c>
      <c r="J8" s="11">
        <f>G8/daynumber*totalworkingdays</f>
        <v>80</v>
      </c>
      <c r="K8" s="7" t="str">
        <f t="shared" si="1"/>
        <v>-</v>
      </c>
    </row>
    <row r="9" spans="1:11" ht="10" customHeight="1">
      <c r="A9" s="29"/>
      <c r="C9" s="12"/>
      <c r="D9" s="12"/>
      <c r="E9" s="7"/>
      <c r="F9" s="12"/>
      <c r="G9" s="12"/>
      <c r="H9" s="8"/>
      <c r="I9" s="13"/>
      <c r="J9" s="13"/>
    </row>
    <row r="10" spans="1:11" ht="36" customHeight="1">
      <c r="A10" s="48" t="s">
        <v>0</v>
      </c>
      <c r="B10" s="47"/>
      <c r="C10" s="150" t="s">
        <v>30</v>
      </c>
      <c r="D10" s="152"/>
      <c r="E10" s="55"/>
      <c r="F10" s="150" t="s">
        <v>31</v>
      </c>
      <c r="G10" s="152"/>
      <c r="H10" s="56"/>
      <c r="I10" s="150" t="s">
        <v>32</v>
      </c>
      <c r="J10" s="151"/>
    </row>
    <row r="11" spans="1:11" ht="16" customHeight="1">
      <c r="A11" s="29"/>
      <c r="C11" s="45" t="s">
        <v>12</v>
      </c>
      <c r="D11" s="46" t="s">
        <v>13</v>
      </c>
      <c r="E11" s="7"/>
      <c r="F11" s="45" t="s">
        <v>12</v>
      </c>
      <c r="G11" s="46" t="s">
        <v>13</v>
      </c>
      <c r="H11" s="8"/>
      <c r="I11" s="49" t="s">
        <v>12</v>
      </c>
      <c r="J11" s="50" t="s">
        <v>13</v>
      </c>
    </row>
    <row r="12" spans="1:11" ht="36" customHeight="1">
      <c r="A12" s="29" t="s">
        <v>2</v>
      </c>
      <c r="B12" s="2"/>
      <c r="C12" s="14">
        <v>2775</v>
      </c>
      <c r="D12" s="15">
        <v>2775</v>
      </c>
      <c r="E12" s="7" t="str">
        <f t="shared" ref="E12:E16" si="3">IF(D12&lt;C12,"X","-")</f>
        <v>-</v>
      </c>
      <c r="F12" s="14">
        <f>C12*daynumber</f>
        <v>2775</v>
      </c>
      <c r="G12" s="15">
        <v>2775</v>
      </c>
      <c r="H12" s="7" t="str">
        <f t="shared" ref="H12:H16" si="4">IF(G12&lt;F12,"X","-")</f>
        <v>-</v>
      </c>
      <c r="I12" s="16">
        <v>55000</v>
      </c>
      <c r="J12" s="11">
        <f>G12/daynumber*totalworkingdays</f>
        <v>55500</v>
      </c>
      <c r="K12" s="7" t="str">
        <f t="shared" ref="K12:K16" si="5">IF(J12&lt;I12,"X","-")</f>
        <v>-</v>
      </c>
    </row>
    <row r="13" spans="1:11" ht="36" customHeight="1">
      <c r="A13" s="29" t="s">
        <v>3</v>
      </c>
      <c r="B13" s="2"/>
      <c r="C13" s="9">
        <v>12</v>
      </c>
      <c r="D13" s="10">
        <v>12</v>
      </c>
      <c r="E13" s="7" t="str">
        <f t="shared" si="3"/>
        <v>-</v>
      </c>
      <c r="F13" s="9">
        <f>C13*daynumber</f>
        <v>12</v>
      </c>
      <c r="G13" s="10">
        <v>12</v>
      </c>
      <c r="H13" s="7" t="str">
        <f t="shared" si="4"/>
        <v>-</v>
      </c>
      <c r="I13" s="11">
        <v>240</v>
      </c>
      <c r="J13" s="11">
        <f>G13/daynumber*totalworkingdays</f>
        <v>240</v>
      </c>
      <c r="K13" s="7" t="str">
        <f t="shared" si="5"/>
        <v>-</v>
      </c>
    </row>
    <row r="14" spans="1:11" ht="36" customHeight="1">
      <c r="A14" s="29" t="s">
        <v>4</v>
      </c>
      <c r="B14" s="2"/>
      <c r="C14" s="17">
        <v>1.5</v>
      </c>
      <c r="D14" s="10">
        <v>2</v>
      </c>
      <c r="E14" s="7" t="str">
        <f t="shared" si="3"/>
        <v>-</v>
      </c>
      <c r="F14" s="17">
        <f>C14*daynumber</f>
        <v>1.5</v>
      </c>
      <c r="G14" s="10">
        <v>2</v>
      </c>
      <c r="H14" s="7" t="str">
        <f t="shared" si="4"/>
        <v>-</v>
      </c>
      <c r="I14" s="11">
        <v>30</v>
      </c>
      <c r="J14" s="11">
        <f>G14/daynumber*totalworkingdays</f>
        <v>40</v>
      </c>
      <c r="K14" s="7" t="str">
        <f t="shared" si="5"/>
        <v>-</v>
      </c>
    </row>
    <row r="15" spans="1:11" ht="36" customHeight="1">
      <c r="A15" s="29" t="s">
        <v>5</v>
      </c>
      <c r="C15" s="9">
        <v>5</v>
      </c>
      <c r="D15" s="10">
        <v>5</v>
      </c>
      <c r="E15" s="7" t="str">
        <f t="shared" si="3"/>
        <v>-</v>
      </c>
      <c r="F15" s="9">
        <f>C15*daynumber</f>
        <v>5</v>
      </c>
      <c r="G15" s="10">
        <v>5</v>
      </c>
      <c r="H15" s="7" t="str">
        <f t="shared" si="4"/>
        <v>-</v>
      </c>
      <c r="I15" s="11">
        <v>100</v>
      </c>
      <c r="J15" s="11">
        <f>G15/daynumber*totalworkingdays</f>
        <v>100</v>
      </c>
      <c r="K15" s="7" t="str">
        <f t="shared" si="5"/>
        <v>-</v>
      </c>
    </row>
    <row r="16" spans="1:11" ht="36" customHeight="1">
      <c r="A16" s="29" t="s">
        <v>6</v>
      </c>
      <c r="C16" s="14">
        <v>100</v>
      </c>
      <c r="D16" s="15">
        <v>100</v>
      </c>
      <c r="E16" s="7" t="str">
        <f t="shared" si="3"/>
        <v>-</v>
      </c>
      <c r="F16" s="14">
        <f>C16</f>
        <v>100</v>
      </c>
      <c r="G16" s="15">
        <v>100</v>
      </c>
      <c r="H16" s="7" t="str">
        <f t="shared" si="4"/>
        <v>-</v>
      </c>
      <c r="I16" s="16">
        <v>100</v>
      </c>
      <c r="J16" s="11">
        <f>G16</f>
        <v>100</v>
      </c>
      <c r="K16" s="7" t="str">
        <f t="shared" si="5"/>
        <v>-</v>
      </c>
    </row>
    <row r="17" spans="1:13" ht="10" customHeight="1">
      <c r="A17" s="29"/>
      <c r="C17" s="12"/>
      <c r="D17" s="12"/>
      <c r="E17" s="7"/>
      <c r="F17" s="12"/>
      <c r="G17" s="12"/>
      <c r="H17" s="8"/>
      <c r="I17" s="13"/>
      <c r="J17" s="13"/>
    </row>
    <row r="18" spans="1:13" ht="36" customHeight="1">
      <c r="A18" s="48" t="s">
        <v>27</v>
      </c>
      <c r="B18" s="47"/>
      <c r="C18" s="150" t="s">
        <v>30</v>
      </c>
      <c r="D18" s="152"/>
      <c r="E18" s="55"/>
      <c r="F18" s="150" t="s">
        <v>31</v>
      </c>
      <c r="G18" s="152"/>
      <c r="H18" s="56"/>
      <c r="I18" s="150" t="s">
        <v>32</v>
      </c>
      <c r="J18" s="151"/>
    </row>
    <row r="19" spans="1:13" ht="16" customHeight="1">
      <c r="A19" s="29"/>
      <c r="C19" s="45" t="s">
        <v>12</v>
      </c>
      <c r="D19" s="46" t="s">
        <v>13</v>
      </c>
      <c r="E19" s="7"/>
      <c r="F19" s="45" t="s">
        <v>12</v>
      </c>
      <c r="G19" s="46" t="s">
        <v>13</v>
      </c>
      <c r="H19" s="8"/>
      <c r="I19" s="49" t="s">
        <v>12</v>
      </c>
      <c r="J19" s="50" t="s">
        <v>13</v>
      </c>
    </row>
    <row r="20" spans="1:13" ht="36" customHeight="1">
      <c r="A20" s="29" t="s">
        <v>2</v>
      </c>
      <c r="B20" s="2"/>
      <c r="C20" s="14">
        <v>9000</v>
      </c>
      <c r="D20" s="15">
        <v>9000</v>
      </c>
      <c r="E20" s="7" t="str">
        <f t="shared" ref="E20:E24" si="6">IF(D20&lt;C20,"X","-")</f>
        <v>-</v>
      </c>
      <c r="F20" s="14">
        <f>C20*daynumber</f>
        <v>9000</v>
      </c>
      <c r="G20" s="15">
        <v>9000</v>
      </c>
      <c r="H20" s="7" t="str">
        <f t="shared" ref="H20:H24" si="7">IF(G20&lt;F20,"X","-")</f>
        <v>-</v>
      </c>
      <c r="I20" s="16">
        <v>180000</v>
      </c>
      <c r="J20" s="11">
        <f>G20/daynumber*totalworkingdays</f>
        <v>180000</v>
      </c>
      <c r="K20" s="7" t="str">
        <f t="shared" ref="K20:K24" si="8">IF(J20&lt;I20,"X","-")</f>
        <v>-</v>
      </c>
      <c r="M20" s="5"/>
    </row>
    <row r="21" spans="1:13" ht="36" customHeight="1">
      <c r="A21" s="29" t="s">
        <v>3</v>
      </c>
      <c r="B21" s="2"/>
      <c r="C21" s="17">
        <v>3.9</v>
      </c>
      <c r="D21" s="18">
        <v>4</v>
      </c>
      <c r="E21" s="7" t="str">
        <f t="shared" si="6"/>
        <v>-</v>
      </c>
      <c r="F21" s="17">
        <f>C21*daynumber</f>
        <v>3.9</v>
      </c>
      <c r="G21" s="10">
        <v>4</v>
      </c>
      <c r="H21" s="7" t="str">
        <f t="shared" si="7"/>
        <v>-</v>
      </c>
      <c r="I21" s="11">
        <v>78</v>
      </c>
      <c r="J21" s="11">
        <f>G21/daynumber*totalworkingdays</f>
        <v>80</v>
      </c>
      <c r="K21" s="7" t="str">
        <f t="shared" si="8"/>
        <v>-</v>
      </c>
      <c r="M21" s="5"/>
    </row>
    <row r="22" spans="1:13" ht="36" customHeight="1">
      <c r="A22" s="29" t="s">
        <v>8</v>
      </c>
      <c r="B22" s="2"/>
      <c r="C22" s="17">
        <v>2</v>
      </c>
      <c r="D22" s="18">
        <v>3</v>
      </c>
      <c r="E22" s="7" t="str">
        <f t="shared" si="6"/>
        <v>-</v>
      </c>
      <c r="F22" s="17">
        <f>C22*daynumber</f>
        <v>2</v>
      </c>
      <c r="G22" s="10">
        <v>2</v>
      </c>
      <c r="H22" s="7" t="str">
        <f t="shared" si="7"/>
        <v>-</v>
      </c>
      <c r="I22" s="11">
        <v>40</v>
      </c>
      <c r="J22" s="11">
        <f>G22/daynumber*totalworkingdays</f>
        <v>40</v>
      </c>
      <c r="K22" s="7" t="str">
        <f t="shared" si="8"/>
        <v>-</v>
      </c>
    </row>
    <row r="23" spans="1:13" ht="36" customHeight="1">
      <c r="A23" s="29" t="s">
        <v>7</v>
      </c>
      <c r="C23" s="19">
        <v>0.5</v>
      </c>
      <c r="D23" s="20">
        <v>0.45</v>
      </c>
      <c r="E23" s="7" t="str">
        <f t="shared" si="6"/>
        <v>X</v>
      </c>
      <c r="F23" s="19">
        <f>F22/F21</f>
        <v>0.51282051282051289</v>
      </c>
      <c r="G23" s="20">
        <v>0.52</v>
      </c>
      <c r="H23" s="7" t="str">
        <f t="shared" si="7"/>
        <v>-</v>
      </c>
      <c r="I23" s="21">
        <v>0.5</v>
      </c>
      <c r="J23" s="21">
        <f>G23</f>
        <v>0.52</v>
      </c>
      <c r="K23" s="7" t="str">
        <f t="shared" si="8"/>
        <v>-</v>
      </c>
    </row>
    <row r="24" spans="1:13" ht="36" customHeight="1">
      <c r="A24" s="30" t="s">
        <v>9</v>
      </c>
      <c r="C24" s="22">
        <f>C20/C21</f>
        <v>2307.6923076923076</v>
      </c>
      <c r="D24" s="15">
        <v>2400</v>
      </c>
      <c r="E24" s="7" t="str">
        <f t="shared" si="6"/>
        <v>-</v>
      </c>
      <c r="F24" s="22">
        <f>F20/F21</f>
        <v>2307.6923076923076</v>
      </c>
      <c r="G24" s="15">
        <v>2400</v>
      </c>
      <c r="H24" s="7" t="str">
        <f t="shared" si="7"/>
        <v>-</v>
      </c>
      <c r="I24" s="16">
        <v>2307.69</v>
      </c>
      <c r="J24" s="11">
        <f>G24</f>
        <v>2400</v>
      </c>
      <c r="K24" s="7" t="str">
        <f t="shared" si="8"/>
        <v>-</v>
      </c>
    </row>
    <row r="25" spans="1:13" ht="10" customHeight="1">
      <c r="A25" s="29"/>
      <c r="C25" s="12"/>
      <c r="D25" s="12"/>
      <c r="E25" s="7"/>
      <c r="F25" s="12"/>
      <c r="G25" s="12"/>
      <c r="H25" s="8"/>
      <c r="I25" s="13"/>
      <c r="J25" s="13"/>
    </row>
    <row r="26" spans="1:13" ht="36" customHeight="1">
      <c r="A26" s="48" t="s">
        <v>28</v>
      </c>
      <c r="B26" s="47"/>
      <c r="C26" s="150" t="s">
        <v>30</v>
      </c>
      <c r="D26" s="152"/>
      <c r="E26" s="55"/>
      <c r="F26" s="150" t="s">
        <v>31</v>
      </c>
      <c r="G26" s="152"/>
      <c r="H26" s="56"/>
      <c r="I26" s="150" t="s">
        <v>32</v>
      </c>
      <c r="J26" s="151"/>
    </row>
    <row r="27" spans="1:13" ht="16" customHeight="1">
      <c r="A27" s="29"/>
      <c r="C27" s="45" t="s">
        <v>12</v>
      </c>
      <c r="D27" s="46" t="s">
        <v>13</v>
      </c>
      <c r="E27" s="7"/>
      <c r="F27" s="45" t="s">
        <v>12</v>
      </c>
      <c r="G27" s="46" t="s">
        <v>13</v>
      </c>
      <c r="H27" s="8"/>
      <c r="I27" s="49" t="s">
        <v>12</v>
      </c>
      <c r="J27" s="50" t="s">
        <v>13</v>
      </c>
    </row>
    <row r="28" spans="1:13" ht="36" customHeight="1">
      <c r="A28" s="29" t="s">
        <v>2</v>
      </c>
      <c r="B28" s="2"/>
      <c r="C28" s="14">
        <v>9000</v>
      </c>
      <c r="D28" s="15">
        <v>9000</v>
      </c>
      <c r="E28" s="7" t="str">
        <f t="shared" ref="E28" si="9">IF(D28&lt;C28,"X","-")</f>
        <v>-</v>
      </c>
      <c r="F28" s="14">
        <f>C28*daynumber</f>
        <v>9000</v>
      </c>
      <c r="G28" s="15">
        <v>9000</v>
      </c>
      <c r="H28" s="7" t="str">
        <f t="shared" ref="H28" si="10">IF(G28&lt;F28,"X","-")</f>
        <v>-</v>
      </c>
      <c r="I28" s="16">
        <v>180000</v>
      </c>
      <c r="J28" s="11">
        <f>G28/daynumber*totalworkingdays</f>
        <v>180000</v>
      </c>
      <c r="K28" s="7" t="str">
        <f t="shared" ref="K28" si="11">IF(J28&lt;I28,"X","-")</f>
        <v>-</v>
      </c>
    </row>
    <row r="29" spans="1:13" ht="36" customHeight="1">
      <c r="A29" s="29" t="s">
        <v>10</v>
      </c>
      <c r="B29" s="2"/>
      <c r="C29" s="9">
        <v>32</v>
      </c>
      <c r="D29" s="10">
        <v>32</v>
      </c>
      <c r="E29" s="7"/>
      <c r="F29" s="9">
        <f>C29*daynumber</f>
        <v>32</v>
      </c>
      <c r="G29" s="10"/>
      <c r="H29" s="23"/>
      <c r="I29" s="11">
        <v>640</v>
      </c>
      <c r="J29" s="11"/>
      <c r="K29" s="43"/>
    </row>
    <row r="30" spans="1:13" ht="36" customHeight="1">
      <c r="A30" s="29" t="s">
        <v>11</v>
      </c>
      <c r="B30" s="2"/>
      <c r="C30" s="14">
        <v>300</v>
      </c>
      <c r="D30" s="15">
        <v>300</v>
      </c>
      <c r="E30" s="7" t="str">
        <f t="shared" ref="E30" si="12">IF(D30&lt;C30,"X","-")</f>
        <v>-</v>
      </c>
      <c r="F30" s="22">
        <f>F28/F29</f>
        <v>281.25</v>
      </c>
      <c r="G30" s="15">
        <v>300</v>
      </c>
      <c r="H30" s="7" t="str">
        <f t="shared" ref="H30" si="13">IF(G30&lt;F30,"X","-")</f>
        <v>-</v>
      </c>
      <c r="I30" s="16">
        <v>281.25</v>
      </c>
      <c r="J30" s="11">
        <f>G30</f>
        <v>300</v>
      </c>
      <c r="K30" s="7"/>
    </row>
    <row r="31" spans="1:13" ht="9" customHeight="1">
      <c r="A31" s="29"/>
      <c r="C31" s="12"/>
      <c r="D31" s="12"/>
      <c r="E31" s="7"/>
      <c r="F31" s="12"/>
      <c r="G31" s="12"/>
      <c r="H31" s="8"/>
      <c r="I31" s="12"/>
      <c r="J31" s="12"/>
    </row>
    <row r="32" spans="1:13" ht="36" customHeight="1">
      <c r="A32" s="48" t="s">
        <v>29</v>
      </c>
      <c r="B32" s="54"/>
      <c r="C32" s="148" t="s">
        <v>2</v>
      </c>
      <c r="D32" s="149"/>
      <c r="E32" s="55"/>
      <c r="F32" s="148" t="s">
        <v>11</v>
      </c>
      <c r="G32" s="149"/>
      <c r="H32" s="55"/>
      <c r="I32" s="150" t="s">
        <v>17</v>
      </c>
      <c r="J32" s="151"/>
      <c r="K32" s="7"/>
    </row>
    <row r="33" spans="1:12" ht="36" customHeight="1">
      <c r="A33" s="29"/>
      <c r="B33" s="4"/>
      <c r="C33" s="51" t="s">
        <v>12</v>
      </c>
      <c r="D33" s="52" t="s">
        <v>13</v>
      </c>
      <c r="E33" s="7"/>
      <c r="F33" s="51" t="s">
        <v>0</v>
      </c>
      <c r="G33" s="52" t="s">
        <v>14</v>
      </c>
      <c r="H33" s="7"/>
      <c r="I33" s="53" t="s">
        <v>16</v>
      </c>
      <c r="J33" s="25" t="s">
        <v>15</v>
      </c>
      <c r="K33" s="7"/>
      <c r="L33" s="3"/>
    </row>
    <row r="34" spans="1:12" ht="36" customHeight="1">
      <c r="A34" s="29" t="s">
        <v>21</v>
      </c>
      <c r="C34" s="26">
        <f>F28+F12</f>
        <v>11775</v>
      </c>
      <c r="D34" s="27">
        <f>D28+D12</f>
        <v>11775</v>
      </c>
      <c r="E34" s="7"/>
      <c r="F34" s="26">
        <f>G16</f>
        <v>100</v>
      </c>
      <c r="G34" s="27">
        <f>G30</f>
        <v>300</v>
      </c>
      <c r="H34" s="7"/>
      <c r="I34" s="24"/>
      <c r="J34" s="24"/>
      <c r="K34" s="44"/>
    </row>
    <row r="35" spans="1:12" ht="36" customHeight="1">
      <c r="A35" s="29" t="s">
        <v>22</v>
      </c>
      <c r="C35" s="24"/>
      <c r="D35" s="24"/>
      <c r="E35" s="28"/>
      <c r="F35" s="24"/>
      <c r="G35" s="24"/>
      <c r="H35" s="7"/>
      <c r="I35" s="24"/>
      <c r="J35" s="24"/>
      <c r="K35" s="44"/>
    </row>
    <row r="36" spans="1:12" ht="36" customHeight="1"/>
    <row r="37" spans="1:12" ht="36" customHeight="1"/>
    <row r="38" spans="1:12" ht="36" customHeight="1"/>
    <row r="39" spans="1:12" ht="36" customHeight="1"/>
    <row r="40" spans="1:12" ht="36" customHeight="1"/>
    <row r="41" spans="1:12" ht="36" customHeight="1"/>
    <row r="42" spans="1:12" ht="36" customHeight="1"/>
    <row r="43" spans="1:12" ht="36" customHeight="1"/>
    <row r="44" spans="1:12" ht="36" customHeight="1"/>
    <row r="45" spans="1:12" ht="36" customHeight="1"/>
    <row r="46" spans="1:12" ht="36" customHeight="1"/>
    <row r="47" spans="1:12" ht="36" customHeight="1"/>
    <row r="48" spans="1:12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</sheetData>
  <mergeCells count="16">
    <mergeCell ref="A1:J1"/>
    <mergeCell ref="C4:D4"/>
    <mergeCell ref="F4:G4"/>
    <mergeCell ref="I4:J4"/>
    <mergeCell ref="C10:D10"/>
    <mergeCell ref="F10:G10"/>
    <mergeCell ref="I10:J10"/>
    <mergeCell ref="C32:D32"/>
    <mergeCell ref="F32:G32"/>
    <mergeCell ref="I32:J32"/>
    <mergeCell ref="C18:D18"/>
    <mergeCell ref="F18:G18"/>
    <mergeCell ref="I18:J18"/>
    <mergeCell ref="C26:D26"/>
    <mergeCell ref="F26:G26"/>
    <mergeCell ref="I26:J26"/>
  </mergeCells>
  <pageMargins left="0.25" right="0.25" top="0.5" bottom="0.5" header="0" footer="0"/>
  <pageSetup scale="6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</vt:lpstr>
      <vt:lpstr>Results</vt:lpstr>
      <vt:lpstr>Sheet1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 Wittman</dc:creator>
  <cp:lastModifiedBy>Tom Wittman</cp:lastModifiedBy>
  <cp:lastPrinted>2013-03-28T13:11:10Z</cp:lastPrinted>
  <dcterms:created xsi:type="dcterms:W3CDTF">2013-03-25T19:07:29Z</dcterms:created>
  <dcterms:modified xsi:type="dcterms:W3CDTF">2017-01-26T12:58:05Z</dcterms:modified>
</cp:coreProperties>
</file>