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codeName="ThisWorkbook" autoCompressPictures="0"/>
  <bookViews>
    <workbookView xWindow="0" yWindow="0" windowWidth="25600" windowHeight="15520" tabRatio="820"/>
  </bookViews>
  <sheets>
    <sheet name="Month Planner" sheetId="2" r:id="rId1"/>
    <sheet name="Day 1" sheetId="1" r:id="rId2"/>
    <sheet name="Day 2" sheetId="6" r:id="rId3"/>
    <sheet name="Day 3" sheetId="7" r:id="rId4"/>
    <sheet name="Day 4" sheetId="8" r:id="rId5"/>
    <sheet name="Day 5" sheetId="9" r:id="rId6"/>
    <sheet name="Day 6" sheetId="10" r:id="rId7"/>
    <sheet name="Day 7" sheetId="12" r:id="rId8"/>
    <sheet name="Day 8" sheetId="13" r:id="rId9"/>
    <sheet name="Day 9" sheetId="14" r:id="rId10"/>
    <sheet name="Day 10" sheetId="15" r:id="rId11"/>
    <sheet name="Day 11" sheetId="16" r:id="rId12"/>
    <sheet name="Day 12" sheetId="17" r:id="rId13"/>
    <sheet name="Day 13" sheetId="18" r:id="rId14"/>
    <sheet name="Day 14" sheetId="19" r:id="rId15"/>
    <sheet name="Day 15" sheetId="20" r:id="rId16"/>
    <sheet name="Day 16" sheetId="21" r:id="rId17"/>
    <sheet name="Day 17" sheetId="22" r:id="rId18"/>
    <sheet name="Day 18" sheetId="23" r:id="rId19"/>
    <sheet name="Day 19" sheetId="24" r:id="rId20"/>
    <sheet name="Day 20" sheetId="25" r:id="rId21"/>
    <sheet name="Day 21" sheetId="26" r:id="rId22"/>
    <sheet name="Day 22" sheetId="27" r:id="rId23"/>
    <sheet name="Day 23" sheetId="28" r:id="rId24"/>
    <sheet name="Day 24" sheetId="29" r:id="rId25"/>
    <sheet name="Day 25" sheetId="30" r:id="rId26"/>
  </sheets>
  <calcPr calcId="191029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F53" i="27"/>
  <c r="E53" i="27"/>
  <c r="D53" i="27"/>
  <c r="C53" i="27"/>
  <c r="F54" i="27"/>
  <c r="C37" i="27"/>
  <c r="C35" i="27"/>
  <c r="H34" i="27"/>
  <c r="C30" i="27"/>
  <c r="T20" i="27"/>
  <c r="H20" i="27"/>
  <c r="H19" i="27"/>
  <c r="C17" i="27"/>
  <c r="C12" i="27"/>
  <c r="H7" i="27"/>
  <c r="C7" i="27"/>
  <c r="C10" i="27"/>
  <c r="F53" i="26"/>
  <c r="E53" i="26"/>
  <c r="D53" i="26"/>
  <c r="C53" i="26"/>
  <c r="F54" i="26"/>
  <c r="C37" i="26"/>
  <c r="C35" i="26"/>
  <c r="H34" i="26"/>
  <c r="C30" i="26"/>
  <c r="T20" i="26"/>
  <c r="H20" i="26"/>
  <c r="H19" i="26"/>
  <c r="C17" i="26"/>
  <c r="C12" i="26"/>
  <c r="H7" i="26"/>
  <c r="C7" i="26"/>
  <c r="E7" i="26"/>
  <c r="F53" i="25"/>
  <c r="E53" i="25"/>
  <c r="D53" i="25"/>
  <c r="C53" i="25"/>
  <c r="F54" i="25"/>
  <c r="C37" i="25"/>
  <c r="C35" i="25"/>
  <c r="H34" i="25"/>
  <c r="C30" i="25"/>
  <c r="T20" i="25"/>
  <c r="H20" i="25"/>
  <c r="H19" i="25"/>
  <c r="C17" i="25"/>
  <c r="C12" i="25"/>
  <c r="H7" i="25"/>
  <c r="C7" i="25"/>
  <c r="E7" i="25"/>
  <c r="F53" i="24"/>
  <c r="E53" i="24"/>
  <c r="D53" i="24"/>
  <c r="C53" i="24"/>
  <c r="F54" i="24"/>
  <c r="C37" i="24"/>
  <c r="C35" i="24"/>
  <c r="H34" i="24"/>
  <c r="C30" i="24"/>
  <c r="T20" i="24"/>
  <c r="H20" i="24"/>
  <c r="H19" i="24"/>
  <c r="C17" i="24"/>
  <c r="C12" i="24"/>
  <c r="H7" i="24"/>
  <c r="C7" i="24"/>
  <c r="F53" i="23"/>
  <c r="E53" i="23"/>
  <c r="D53" i="23"/>
  <c r="C53" i="23"/>
  <c r="F54" i="23"/>
  <c r="C37" i="23"/>
  <c r="C35" i="23"/>
  <c r="H34" i="23"/>
  <c r="C30" i="23"/>
  <c r="T20" i="23"/>
  <c r="H20" i="23"/>
  <c r="H19" i="23"/>
  <c r="C17" i="23"/>
  <c r="C12" i="23"/>
  <c r="H7" i="23"/>
  <c r="C7" i="23"/>
  <c r="E7" i="23"/>
  <c r="F53" i="22"/>
  <c r="E53" i="22"/>
  <c r="D53" i="22"/>
  <c r="C53" i="22"/>
  <c r="F54" i="22"/>
  <c r="C37" i="22"/>
  <c r="C35" i="22"/>
  <c r="H34" i="22"/>
  <c r="C30" i="22"/>
  <c r="T20" i="22"/>
  <c r="H20" i="22"/>
  <c r="H19" i="22"/>
  <c r="C17" i="22"/>
  <c r="E8" i="22"/>
  <c r="C12" i="22"/>
  <c r="H7" i="22"/>
  <c r="E7" i="22"/>
  <c r="C7" i="22"/>
  <c r="C10" i="22"/>
  <c r="F53" i="21"/>
  <c r="E53" i="21"/>
  <c r="D53" i="21"/>
  <c r="C53" i="21"/>
  <c r="F54" i="21"/>
  <c r="C37" i="21"/>
  <c r="C35" i="21"/>
  <c r="H34" i="21"/>
  <c r="C30" i="21"/>
  <c r="T20" i="21"/>
  <c r="H20" i="21"/>
  <c r="H19" i="21"/>
  <c r="C17" i="21"/>
  <c r="C12" i="21"/>
  <c r="H7" i="21"/>
  <c r="C7" i="21"/>
  <c r="C10" i="21"/>
  <c r="F53" i="20"/>
  <c r="E53" i="20"/>
  <c r="D53" i="20"/>
  <c r="C53" i="20"/>
  <c r="F54" i="20"/>
  <c r="C37" i="20"/>
  <c r="C35" i="20"/>
  <c r="H34" i="20"/>
  <c r="C30" i="20"/>
  <c r="T20" i="20"/>
  <c r="H20" i="20"/>
  <c r="H19" i="20"/>
  <c r="C17" i="20"/>
  <c r="E8" i="20"/>
  <c r="C12" i="20"/>
  <c r="H7" i="20"/>
  <c r="C7" i="20"/>
  <c r="F53" i="19"/>
  <c r="E53" i="19"/>
  <c r="D53" i="19"/>
  <c r="C53" i="19"/>
  <c r="F54" i="19"/>
  <c r="C37" i="19"/>
  <c r="C35" i="19"/>
  <c r="H34" i="19"/>
  <c r="C30" i="19"/>
  <c r="T20" i="19"/>
  <c r="H20" i="19"/>
  <c r="H19" i="19"/>
  <c r="C17" i="19"/>
  <c r="C12" i="19"/>
  <c r="H7" i="19"/>
  <c r="C7" i="19"/>
  <c r="F53" i="18"/>
  <c r="E53" i="18"/>
  <c r="D53" i="18"/>
  <c r="C53" i="18"/>
  <c r="F54" i="18"/>
  <c r="C37" i="18"/>
  <c r="C35" i="18"/>
  <c r="H34" i="18"/>
  <c r="C30" i="18"/>
  <c r="T20" i="18"/>
  <c r="H20" i="18"/>
  <c r="H19" i="18"/>
  <c r="C17" i="18"/>
  <c r="C12" i="18"/>
  <c r="H7" i="18"/>
  <c r="C7" i="18"/>
  <c r="E7" i="18"/>
  <c r="F53" i="17"/>
  <c r="E53" i="17"/>
  <c r="D53" i="17"/>
  <c r="C53" i="17"/>
  <c r="F54" i="17"/>
  <c r="C37" i="17"/>
  <c r="C35" i="17"/>
  <c r="H34" i="17"/>
  <c r="C30" i="17"/>
  <c r="T20" i="17"/>
  <c r="H20" i="17"/>
  <c r="H19" i="17"/>
  <c r="C17" i="17"/>
  <c r="C12" i="17"/>
  <c r="H7" i="17"/>
  <c r="C7" i="17"/>
  <c r="E7" i="17"/>
  <c r="F53" i="16"/>
  <c r="E53" i="16"/>
  <c r="D53" i="16"/>
  <c r="C53" i="16"/>
  <c r="F54" i="16"/>
  <c r="C37" i="16"/>
  <c r="C35" i="16"/>
  <c r="H34" i="16"/>
  <c r="C30" i="16"/>
  <c r="T20" i="16"/>
  <c r="H20" i="16"/>
  <c r="H19" i="16"/>
  <c r="C17" i="16"/>
  <c r="C12" i="16"/>
  <c r="H7" i="16"/>
  <c r="C7" i="16"/>
  <c r="C10" i="16"/>
  <c r="F53" i="15"/>
  <c r="E53" i="15"/>
  <c r="D53" i="15"/>
  <c r="C53" i="15"/>
  <c r="F54" i="15"/>
  <c r="C37" i="15"/>
  <c r="C35" i="15"/>
  <c r="H34" i="15"/>
  <c r="C30" i="15"/>
  <c r="T20" i="15"/>
  <c r="H20" i="15"/>
  <c r="H19" i="15"/>
  <c r="C17" i="15"/>
  <c r="C12" i="15"/>
  <c r="H7" i="15"/>
  <c r="C7" i="15"/>
  <c r="E7" i="15"/>
  <c r="F53" i="14"/>
  <c r="E53" i="14"/>
  <c r="D53" i="14"/>
  <c r="C53" i="14"/>
  <c r="F54" i="14"/>
  <c r="C37" i="14"/>
  <c r="C35" i="14"/>
  <c r="H34" i="14"/>
  <c r="C30" i="14"/>
  <c r="T20" i="14"/>
  <c r="H20" i="14"/>
  <c r="H19" i="14"/>
  <c r="C17" i="14"/>
  <c r="C12" i="14"/>
  <c r="H7" i="14"/>
  <c r="C7" i="14"/>
  <c r="E7" i="14"/>
  <c r="F53" i="13"/>
  <c r="E53" i="13"/>
  <c r="D53" i="13"/>
  <c r="C53" i="13"/>
  <c r="F54" i="13"/>
  <c r="C37" i="13"/>
  <c r="C35" i="13"/>
  <c r="H34" i="13"/>
  <c r="C30" i="13"/>
  <c r="T20" i="13"/>
  <c r="H20" i="13"/>
  <c r="H19" i="13"/>
  <c r="C17" i="13"/>
  <c r="C12" i="13"/>
  <c r="H7" i="13"/>
  <c r="C7" i="13"/>
  <c r="C10" i="13"/>
  <c r="F53" i="12"/>
  <c r="E53" i="12"/>
  <c r="D53" i="12"/>
  <c r="C53" i="12"/>
  <c r="F54" i="12"/>
  <c r="C37" i="12"/>
  <c r="C35" i="12"/>
  <c r="H34" i="12"/>
  <c r="C30" i="12"/>
  <c r="T20" i="12"/>
  <c r="H20" i="12"/>
  <c r="H19" i="12"/>
  <c r="C17" i="12"/>
  <c r="C12" i="12"/>
  <c r="E8" i="12"/>
  <c r="H7" i="12"/>
  <c r="C7" i="12"/>
  <c r="F53" i="10"/>
  <c r="E53" i="10"/>
  <c r="D53" i="10"/>
  <c r="C53" i="10"/>
  <c r="F54" i="10"/>
  <c r="C37" i="10"/>
  <c r="C35" i="10"/>
  <c r="H34" i="10"/>
  <c r="C30" i="10"/>
  <c r="T20" i="10"/>
  <c r="H20" i="10"/>
  <c r="H19" i="10"/>
  <c r="C17" i="10"/>
  <c r="C12" i="10"/>
  <c r="H7" i="10"/>
  <c r="C7" i="10"/>
  <c r="F53" i="9"/>
  <c r="E53" i="9"/>
  <c r="D53" i="9"/>
  <c r="C53" i="9"/>
  <c r="F54" i="9"/>
  <c r="C37" i="9"/>
  <c r="C35" i="9"/>
  <c r="H34" i="9"/>
  <c r="C30" i="9"/>
  <c r="T20" i="9"/>
  <c r="H20" i="9"/>
  <c r="H19" i="9"/>
  <c r="C17" i="9"/>
  <c r="E8" i="9"/>
  <c r="C12" i="9"/>
  <c r="H7" i="9"/>
  <c r="C7" i="9"/>
  <c r="F53" i="8"/>
  <c r="E53" i="8"/>
  <c r="D53" i="8"/>
  <c r="C53" i="8"/>
  <c r="F54" i="8"/>
  <c r="C37" i="8"/>
  <c r="C35" i="8"/>
  <c r="H34" i="8"/>
  <c r="C30" i="8"/>
  <c r="T20" i="8"/>
  <c r="H20" i="8"/>
  <c r="H19" i="8"/>
  <c r="C17" i="8"/>
  <c r="C12" i="8"/>
  <c r="H7" i="8"/>
  <c r="C7" i="8"/>
  <c r="E7" i="8"/>
  <c r="F53" i="7"/>
  <c r="E53" i="7"/>
  <c r="D53" i="7"/>
  <c r="C53" i="7"/>
  <c r="F54" i="7"/>
  <c r="C37" i="7"/>
  <c r="C35" i="7"/>
  <c r="H34" i="7"/>
  <c r="C30" i="7"/>
  <c r="T20" i="7"/>
  <c r="H20" i="7"/>
  <c r="H19" i="7"/>
  <c r="C17" i="7"/>
  <c r="C12" i="7"/>
  <c r="H7" i="7"/>
  <c r="C7" i="7"/>
  <c r="C10" i="7"/>
  <c r="E8" i="18"/>
  <c r="E8" i="16"/>
  <c r="E8" i="17"/>
  <c r="E8" i="7"/>
  <c r="E8" i="13"/>
  <c r="E8" i="15"/>
  <c r="E8" i="8"/>
  <c r="E8" i="19"/>
  <c r="E8" i="10"/>
  <c r="E8" i="14"/>
  <c r="E8" i="21"/>
  <c r="E8" i="24"/>
  <c r="E8" i="26"/>
  <c r="E8" i="23"/>
  <c r="E8" i="27"/>
  <c r="E8" i="25"/>
  <c r="E7" i="27"/>
  <c r="C10" i="26"/>
  <c r="C10" i="25"/>
  <c r="C10" i="24"/>
  <c r="E7" i="24"/>
  <c r="C10" i="23"/>
  <c r="E7" i="21"/>
  <c r="E7" i="20"/>
  <c r="C10" i="20"/>
  <c r="E7" i="19"/>
  <c r="C10" i="19"/>
  <c r="C10" i="18"/>
  <c r="C10" i="17"/>
  <c r="E7" i="16"/>
  <c r="C10" i="15"/>
  <c r="C10" i="14"/>
  <c r="E7" i="13"/>
  <c r="E7" i="12"/>
  <c r="C10" i="12"/>
  <c r="C10" i="10"/>
  <c r="E7" i="10"/>
  <c r="C10" i="9"/>
  <c r="E7" i="9"/>
  <c r="C10" i="8"/>
  <c r="E7" i="7"/>
  <c r="C17" i="1"/>
  <c r="C21" i="2"/>
  <c r="D21" i="26"/>
  <c r="F21" i="26"/>
  <c r="D21" i="17"/>
  <c r="F21" i="17"/>
  <c r="D21" i="14"/>
  <c r="F21" i="14"/>
  <c r="D21" i="12"/>
  <c r="F21" i="12"/>
  <c r="D21" i="25"/>
  <c r="F21" i="25"/>
  <c r="D21" i="20"/>
  <c r="F21" i="20"/>
  <c r="D21" i="18"/>
  <c r="F21" i="18"/>
  <c r="D21" i="16"/>
  <c r="F21" i="16"/>
  <c r="D21" i="13"/>
  <c r="F21" i="13"/>
  <c r="D21" i="19"/>
  <c r="F21" i="19"/>
  <c r="D21" i="9"/>
  <c r="F21" i="9"/>
  <c r="D21" i="8"/>
  <c r="F21" i="8"/>
  <c r="D21" i="10"/>
  <c r="F21" i="10"/>
  <c r="D21" i="24"/>
  <c r="F21" i="24"/>
  <c r="D21" i="7"/>
  <c r="F21" i="7"/>
  <c r="D21" i="21"/>
  <c r="F21" i="21"/>
  <c r="D21" i="15"/>
  <c r="F21" i="15"/>
  <c r="D21" i="27"/>
  <c r="F21" i="27"/>
  <c r="D21" i="23"/>
  <c r="F21" i="23"/>
  <c r="D21" i="22"/>
  <c r="F21" i="22"/>
  <c r="C37" i="6"/>
  <c r="C35" i="6"/>
  <c r="C37" i="1"/>
  <c r="E37" i="1"/>
  <c r="C35" i="1"/>
  <c r="C33" i="2"/>
  <c r="C32" i="2"/>
  <c r="C47" i="2"/>
  <c r="F10" i="2"/>
  <c r="I22" i="2"/>
  <c r="H20" i="1"/>
  <c r="H19" i="1"/>
  <c r="F52" i="2"/>
  <c r="C36" i="2"/>
  <c r="C35" i="2"/>
  <c r="I34" i="2"/>
  <c r="C41" i="2"/>
  <c r="C24" i="2"/>
  <c r="C22" i="2"/>
  <c r="I24" i="2"/>
  <c r="I23" i="2"/>
  <c r="I21" i="2"/>
  <c r="G10" i="2"/>
  <c r="G9" i="2"/>
  <c r="D37" i="26"/>
  <c r="F37" i="26"/>
  <c r="D37" i="24"/>
  <c r="F37" i="24"/>
  <c r="D37" i="21"/>
  <c r="F37" i="21"/>
  <c r="D37" i="19"/>
  <c r="F37" i="19"/>
  <c r="D37" i="15"/>
  <c r="F37" i="15"/>
  <c r="D37" i="13"/>
  <c r="F37" i="13"/>
  <c r="D37" i="9"/>
  <c r="F37" i="9"/>
  <c r="D37" i="7"/>
  <c r="F37" i="7"/>
  <c r="D37" i="22"/>
  <c r="F37" i="22"/>
  <c r="D37" i="16"/>
  <c r="F37" i="16"/>
  <c r="D37" i="27"/>
  <c r="F37" i="27"/>
  <c r="D37" i="25"/>
  <c r="F37" i="25"/>
  <c r="D37" i="23"/>
  <c r="F37" i="23"/>
  <c r="D37" i="20"/>
  <c r="F37" i="20"/>
  <c r="D37" i="18"/>
  <c r="F37" i="18"/>
  <c r="D37" i="17"/>
  <c r="F37" i="17"/>
  <c r="D37" i="14"/>
  <c r="F37" i="14"/>
  <c r="D37" i="12"/>
  <c r="F37" i="12"/>
  <c r="D37" i="10"/>
  <c r="F37" i="10"/>
  <c r="D37" i="8"/>
  <c r="F37" i="8"/>
  <c r="D20" i="26"/>
  <c r="F20" i="26"/>
  <c r="D20" i="14"/>
  <c r="F20" i="14"/>
  <c r="D20" i="27"/>
  <c r="F20" i="27"/>
  <c r="D20" i="23"/>
  <c r="F20" i="23"/>
  <c r="D20" i="17"/>
  <c r="F20" i="17"/>
  <c r="D20" i="16"/>
  <c r="F20" i="16"/>
  <c r="D20" i="15"/>
  <c r="F20" i="15"/>
  <c r="D20" i="24"/>
  <c r="F20" i="24"/>
  <c r="D20" i="22"/>
  <c r="F20" i="22"/>
  <c r="D20" i="20"/>
  <c r="F20" i="20"/>
  <c r="D20" i="19"/>
  <c r="F20" i="19"/>
  <c r="D20" i="18"/>
  <c r="F20" i="18"/>
  <c r="D20" i="12"/>
  <c r="F20" i="12"/>
  <c r="D20" i="9"/>
  <c r="F20" i="9"/>
  <c r="D20" i="8"/>
  <c r="F20" i="8"/>
  <c r="D20" i="7"/>
  <c r="F20" i="7"/>
  <c r="D20" i="25"/>
  <c r="F20" i="25"/>
  <c r="D20" i="21"/>
  <c r="F20" i="21"/>
  <c r="D20" i="13"/>
  <c r="F20" i="13"/>
  <c r="D20" i="10"/>
  <c r="F20" i="10"/>
  <c r="H23" i="6"/>
  <c r="H23" i="27"/>
  <c r="H23" i="26"/>
  <c r="H23" i="25"/>
  <c r="H23" i="24"/>
  <c r="H23" i="23"/>
  <c r="H23" i="21"/>
  <c r="H23" i="20"/>
  <c r="H23" i="15"/>
  <c r="H23" i="14"/>
  <c r="H23" i="13"/>
  <c r="H23" i="12"/>
  <c r="H23" i="7"/>
  <c r="H23" i="22"/>
  <c r="H23" i="19"/>
  <c r="H23" i="18"/>
  <c r="H23" i="17"/>
  <c r="H23" i="10"/>
  <c r="H23" i="9"/>
  <c r="H23" i="16"/>
  <c r="H23" i="8"/>
  <c r="H24" i="6"/>
  <c r="H24" i="22"/>
  <c r="H24" i="19"/>
  <c r="H24" i="18"/>
  <c r="H24" i="17"/>
  <c r="H24" i="10"/>
  <c r="H24" i="9"/>
  <c r="H24" i="16"/>
  <c r="H24" i="8"/>
  <c r="H24" i="27"/>
  <c r="H24" i="26"/>
  <c r="H24" i="25"/>
  <c r="H24" i="24"/>
  <c r="H24" i="23"/>
  <c r="H24" i="21"/>
  <c r="H24" i="20"/>
  <c r="H24" i="15"/>
  <c r="H24" i="14"/>
  <c r="H24" i="13"/>
  <c r="H24" i="12"/>
  <c r="H24" i="7"/>
  <c r="H22" i="1"/>
  <c r="H22" i="16"/>
  <c r="H22" i="8"/>
  <c r="H22" i="27"/>
  <c r="H22" i="26"/>
  <c r="H22" i="25"/>
  <c r="H22" i="24"/>
  <c r="H22" i="23"/>
  <c r="H22" i="21"/>
  <c r="H22" i="20"/>
  <c r="H22" i="15"/>
  <c r="H22" i="14"/>
  <c r="H22" i="13"/>
  <c r="H22" i="12"/>
  <c r="H22" i="7"/>
  <c r="H22" i="22"/>
  <c r="H22" i="19"/>
  <c r="H22" i="18"/>
  <c r="H22" i="17"/>
  <c r="H22" i="10"/>
  <c r="H22" i="9"/>
  <c r="H21" i="1"/>
  <c r="H21" i="10"/>
  <c r="H21" i="9"/>
  <c r="H21" i="16"/>
  <c r="H21" i="8"/>
  <c r="H21" i="27"/>
  <c r="H21" i="26"/>
  <c r="H21" i="25"/>
  <c r="H21" i="24"/>
  <c r="H21" i="23"/>
  <c r="H21" i="21"/>
  <c r="H21" i="20"/>
  <c r="H21" i="15"/>
  <c r="H21" i="14"/>
  <c r="H21" i="13"/>
  <c r="H21" i="12"/>
  <c r="H21" i="7"/>
  <c r="H21" i="22"/>
  <c r="H21" i="19"/>
  <c r="H21" i="18"/>
  <c r="H21" i="17"/>
  <c r="I37" i="2"/>
  <c r="H33" i="25"/>
  <c r="H33" i="22"/>
  <c r="H33" i="21"/>
  <c r="H33" i="12"/>
  <c r="H33" i="24"/>
  <c r="H33" i="20"/>
  <c r="H33" i="18"/>
  <c r="H33" i="15"/>
  <c r="H33" i="9"/>
  <c r="H33" i="27"/>
  <c r="H33" i="23"/>
  <c r="H33" i="17"/>
  <c r="H33" i="14"/>
  <c r="H33" i="7"/>
  <c r="H33" i="26"/>
  <c r="H33" i="19"/>
  <c r="H33" i="16"/>
  <c r="H33" i="13"/>
  <c r="H33" i="10"/>
  <c r="H33" i="8"/>
  <c r="C34" i="2"/>
  <c r="D33" i="25"/>
  <c r="F33" i="25"/>
  <c r="D33" i="20"/>
  <c r="F33" i="20"/>
  <c r="D33" i="18"/>
  <c r="F33" i="18"/>
  <c r="D33" i="16"/>
  <c r="F33" i="16"/>
  <c r="D33" i="13"/>
  <c r="F33" i="13"/>
  <c r="D33" i="8"/>
  <c r="F33" i="8"/>
  <c r="D33" i="24"/>
  <c r="F33" i="24"/>
  <c r="D33" i="22"/>
  <c r="F33" i="22"/>
  <c r="D33" i="21"/>
  <c r="F33" i="21"/>
  <c r="D33" i="27"/>
  <c r="F33" i="27"/>
  <c r="D33" i="23"/>
  <c r="F33" i="23"/>
  <c r="D33" i="17"/>
  <c r="F33" i="17"/>
  <c r="D33" i="15"/>
  <c r="F33" i="15"/>
  <c r="D33" i="19"/>
  <c r="F33" i="19"/>
  <c r="D33" i="12"/>
  <c r="F33" i="12"/>
  <c r="D33" i="14"/>
  <c r="F33" i="14"/>
  <c r="D33" i="10"/>
  <c r="F33" i="10"/>
  <c r="D33" i="7"/>
  <c r="F33" i="7"/>
  <c r="D33" i="26"/>
  <c r="F33" i="26"/>
  <c r="D33" i="9"/>
  <c r="F33" i="9"/>
  <c r="D22" i="24"/>
  <c r="F22" i="24"/>
  <c r="D22" i="21"/>
  <c r="F22" i="21"/>
  <c r="D22" i="9"/>
  <c r="F22" i="9"/>
  <c r="D22" i="27"/>
  <c r="F22" i="27"/>
  <c r="D22" i="23"/>
  <c r="F22" i="23"/>
  <c r="D22" i="19"/>
  <c r="F22" i="19"/>
  <c r="D22" i="17"/>
  <c r="F22" i="17"/>
  <c r="D22" i="15"/>
  <c r="F22" i="15"/>
  <c r="D22" i="12"/>
  <c r="F22" i="12"/>
  <c r="D22" i="10"/>
  <c r="F22" i="10"/>
  <c r="D22" i="18"/>
  <c r="F22" i="18"/>
  <c r="D22" i="14"/>
  <c r="F22" i="14"/>
  <c r="D22" i="13"/>
  <c r="F22" i="13"/>
  <c r="D22" i="7"/>
  <c r="F22" i="7"/>
  <c r="D22" i="26"/>
  <c r="F22" i="26"/>
  <c r="D22" i="25"/>
  <c r="F22" i="25"/>
  <c r="D22" i="22"/>
  <c r="F22" i="22"/>
  <c r="D22" i="20"/>
  <c r="F22" i="20"/>
  <c r="D22" i="16"/>
  <c r="F22" i="16"/>
  <c r="D22" i="8"/>
  <c r="F22" i="8"/>
  <c r="D36" i="24"/>
  <c r="F36" i="24"/>
  <c r="D36" i="21"/>
  <c r="F36" i="21"/>
  <c r="D36" i="18"/>
  <c r="F36" i="18"/>
  <c r="D36" i="12"/>
  <c r="F36" i="12"/>
  <c r="D36" i="27"/>
  <c r="F36" i="27"/>
  <c r="D36" i="23"/>
  <c r="F36" i="23"/>
  <c r="D36" i="22"/>
  <c r="F36" i="22"/>
  <c r="D36" i="20"/>
  <c r="F36" i="20"/>
  <c r="D36" i="19"/>
  <c r="F36" i="19"/>
  <c r="D36" i="16"/>
  <c r="F36" i="16"/>
  <c r="D36" i="15"/>
  <c r="F36" i="15"/>
  <c r="D36" i="10"/>
  <c r="F36" i="10"/>
  <c r="D36" i="26"/>
  <c r="F36" i="26"/>
  <c r="D36" i="13"/>
  <c r="F36" i="13"/>
  <c r="D36" i="7"/>
  <c r="F36" i="7"/>
  <c r="D36" i="14"/>
  <c r="F36" i="14"/>
  <c r="D36" i="25"/>
  <c r="F36" i="25"/>
  <c r="D36" i="9"/>
  <c r="F36" i="9"/>
  <c r="D36" i="8"/>
  <c r="F36" i="8"/>
  <c r="D36" i="17"/>
  <c r="F36" i="17"/>
  <c r="D34" i="26"/>
  <c r="F34" i="26"/>
  <c r="D34" i="17"/>
  <c r="F34" i="17"/>
  <c r="D34" i="14"/>
  <c r="F34" i="14"/>
  <c r="D34" i="9"/>
  <c r="F34" i="9"/>
  <c r="D34" i="25"/>
  <c r="F34" i="25"/>
  <c r="D34" i="13"/>
  <c r="F34" i="13"/>
  <c r="D34" i="12"/>
  <c r="F34" i="12"/>
  <c r="D34" i="8"/>
  <c r="F34" i="8"/>
  <c r="D34" i="16"/>
  <c r="F34" i="16"/>
  <c r="D34" i="10"/>
  <c r="F34" i="10"/>
  <c r="D34" i="19"/>
  <c r="F34" i="19"/>
  <c r="D34" i="24"/>
  <c r="F34" i="24"/>
  <c r="D34" i="22"/>
  <c r="F34" i="22"/>
  <c r="D34" i="15"/>
  <c r="F34" i="15"/>
  <c r="D34" i="18"/>
  <c r="F34" i="18"/>
  <c r="D34" i="27"/>
  <c r="F34" i="27"/>
  <c r="D34" i="23"/>
  <c r="F34" i="23"/>
  <c r="D34" i="21"/>
  <c r="F34" i="21"/>
  <c r="D34" i="20"/>
  <c r="F34" i="20"/>
  <c r="D34" i="7"/>
  <c r="F34" i="7"/>
  <c r="D24" i="24"/>
  <c r="D24" i="21"/>
  <c r="D24" i="18"/>
  <c r="F24" i="18"/>
  <c r="D24" i="27"/>
  <c r="D24" i="23"/>
  <c r="D24" i="22"/>
  <c r="F24" i="22"/>
  <c r="D24" i="19"/>
  <c r="D24" i="15"/>
  <c r="D24" i="10"/>
  <c r="D24" i="16"/>
  <c r="D24" i="17"/>
  <c r="F24" i="17"/>
  <c r="D24" i="14"/>
  <c r="D24" i="12"/>
  <c r="D24" i="13"/>
  <c r="D24" i="7"/>
  <c r="D24" i="26"/>
  <c r="D24" i="25"/>
  <c r="D24" i="20"/>
  <c r="D24" i="9"/>
  <c r="D24" i="8"/>
  <c r="D42" i="26"/>
  <c r="F42" i="26"/>
  <c r="D42" i="14"/>
  <c r="F42" i="14"/>
  <c r="D42" i="25"/>
  <c r="F42" i="25"/>
  <c r="D42" i="22"/>
  <c r="D42" i="18"/>
  <c r="D42" i="13"/>
  <c r="F42" i="13"/>
  <c r="D42" i="9"/>
  <c r="F42" i="9"/>
  <c r="D42" i="8"/>
  <c r="F42" i="8"/>
  <c r="D42" i="21"/>
  <c r="F42" i="21"/>
  <c r="D42" i="20"/>
  <c r="F42" i="20"/>
  <c r="D42" i="19"/>
  <c r="F42" i="19"/>
  <c r="D42" i="17"/>
  <c r="D42" i="7"/>
  <c r="F42" i="7"/>
  <c r="D42" i="10"/>
  <c r="F42" i="10"/>
  <c r="D42" i="16"/>
  <c r="F42" i="16"/>
  <c r="D42" i="15"/>
  <c r="F42" i="15"/>
  <c r="D42" i="12"/>
  <c r="F42" i="12"/>
  <c r="D42" i="27"/>
  <c r="F42" i="27"/>
  <c r="D42" i="24"/>
  <c r="F42" i="24"/>
  <c r="D42" i="23"/>
  <c r="F42" i="23"/>
  <c r="E37" i="6"/>
  <c r="E37" i="7"/>
  <c r="E37" i="8"/>
  <c r="E37" i="9"/>
  <c r="E37" i="10"/>
  <c r="E37" i="12"/>
  <c r="E37" i="13"/>
  <c r="E37" i="14"/>
  <c r="E37" i="15"/>
  <c r="E37" i="16"/>
  <c r="E37" i="17"/>
  <c r="E37" i="18"/>
  <c r="E37" i="19"/>
  <c r="E37" i="20"/>
  <c r="E37" i="21"/>
  <c r="E37" i="22"/>
  <c r="E37" i="23"/>
  <c r="E37" i="24"/>
  <c r="E37" i="25"/>
  <c r="E37" i="26"/>
  <c r="E37" i="27"/>
  <c r="I38" i="2"/>
  <c r="H23" i="1"/>
  <c r="H21" i="6"/>
  <c r="H24" i="1"/>
  <c r="H22" i="6"/>
  <c r="H36" i="6"/>
  <c r="H36" i="1"/>
  <c r="I39" i="2"/>
  <c r="I36" i="2"/>
  <c r="I40" i="2"/>
  <c r="C23" i="2"/>
  <c r="C46" i="2"/>
  <c r="H38" i="25"/>
  <c r="H38" i="21"/>
  <c r="H38" i="12"/>
  <c r="H38" i="24"/>
  <c r="H38" i="20"/>
  <c r="H38" i="18"/>
  <c r="H38" i="17"/>
  <c r="H38" i="15"/>
  <c r="H38" i="9"/>
  <c r="H38" i="27"/>
  <c r="H38" i="23"/>
  <c r="H38" i="14"/>
  <c r="H38" i="7"/>
  <c r="H38" i="26"/>
  <c r="H38" i="22"/>
  <c r="H38" i="19"/>
  <c r="H38" i="16"/>
  <c r="H38" i="13"/>
  <c r="H38" i="10"/>
  <c r="H38" i="8"/>
  <c r="H35" i="26"/>
  <c r="H35" i="19"/>
  <c r="H35" i="16"/>
  <c r="H35" i="13"/>
  <c r="H35" i="10"/>
  <c r="H35" i="8"/>
  <c r="H35" i="25"/>
  <c r="H35" i="22"/>
  <c r="H35" i="21"/>
  <c r="H35" i="12"/>
  <c r="H35" i="24"/>
  <c r="H35" i="20"/>
  <c r="H35" i="18"/>
  <c r="H35" i="15"/>
  <c r="H35" i="9"/>
  <c r="H35" i="27"/>
  <c r="H35" i="23"/>
  <c r="H35" i="17"/>
  <c r="H35" i="14"/>
  <c r="H35" i="7"/>
  <c r="H37" i="6"/>
  <c r="H37" i="26"/>
  <c r="H37" i="22"/>
  <c r="H37" i="19"/>
  <c r="H37" i="16"/>
  <c r="H37" i="13"/>
  <c r="H37" i="10"/>
  <c r="H37" i="8"/>
  <c r="H37" i="25"/>
  <c r="H37" i="21"/>
  <c r="H37" i="12"/>
  <c r="H37" i="24"/>
  <c r="H37" i="20"/>
  <c r="H37" i="18"/>
  <c r="H37" i="17"/>
  <c r="H37" i="15"/>
  <c r="H37" i="9"/>
  <c r="H37" i="27"/>
  <c r="H37" i="23"/>
  <c r="H37" i="14"/>
  <c r="H37" i="7"/>
  <c r="H36" i="25"/>
  <c r="H36" i="22"/>
  <c r="H36" i="21"/>
  <c r="H36" i="12"/>
  <c r="H36" i="24"/>
  <c r="H36" i="20"/>
  <c r="H36" i="18"/>
  <c r="H36" i="15"/>
  <c r="H36" i="9"/>
  <c r="H36" i="27"/>
  <c r="H36" i="23"/>
  <c r="H36" i="17"/>
  <c r="H36" i="14"/>
  <c r="H36" i="7"/>
  <c r="H36" i="26"/>
  <c r="H36" i="19"/>
  <c r="H36" i="16"/>
  <c r="H36" i="13"/>
  <c r="H36" i="10"/>
  <c r="H36" i="8"/>
  <c r="F24" i="20"/>
  <c r="E13" i="20"/>
  <c r="E12" i="20"/>
  <c r="D47" i="24"/>
  <c r="F47" i="24"/>
  <c r="D47" i="22"/>
  <c r="F47" i="22"/>
  <c r="D47" i="21"/>
  <c r="F47" i="21"/>
  <c r="D47" i="18"/>
  <c r="F47" i="18"/>
  <c r="D47" i="12"/>
  <c r="F47" i="12"/>
  <c r="D47" i="27"/>
  <c r="F47" i="27"/>
  <c r="D47" i="23"/>
  <c r="F47" i="23"/>
  <c r="D47" i="20"/>
  <c r="F47" i="20"/>
  <c r="D47" i="19"/>
  <c r="F47" i="19"/>
  <c r="D47" i="17"/>
  <c r="F47" i="17"/>
  <c r="D47" i="16"/>
  <c r="F47" i="16"/>
  <c r="D47" i="15"/>
  <c r="F47" i="15"/>
  <c r="D47" i="10"/>
  <c r="F47" i="10"/>
  <c r="D47" i="25"/>
  <c r="F47" i="25"/>
  <c r="D47" i="14"/>
  <c r="F47" i="14"/>
  <c r="D47" i="9"/>
  <c r="F47" i="9"/>
  <c r="D47" i="8"/>
  <c r="F47" i="8"/>
  <c r="D47" i="7"/>
  <c r="F47" i="7"/>
  <c r="D47" i="26"/>
  <c r="F47" i="26"/>
  <c r="D47" i="13"/>
  <c r="F47" i="13"/>
  <c r="E12" i="18"/>
  <c r="F42" i="18"/>
  <c r="E13" i="18"/>
  <c r="F24" i="25"/>
  <c r="E13" i="25"/>
  <c r="E12" i="25"/>
  <c r="E12" i="12"/>
  <c r="F24" i="12"/>
  <c r="E13" i="12"/>
  <c r="F24" i="10"/>
  <c r="E13" i="10"/>
  <c r="E12" i="10"/>
  <c r="F24" i="23"/>
  <c r="E13" i="23"/>
  <c r="E12" i="23"/>
  <c r="F24" i="24"/>
  <c r="E13" i="24"/>
  <c r="E12" i="24"/>
  <c r="D23" i="26"/>
  <c r="F23" i="26"/>
  <c r="D23" i="22"/>
  <c r="F23" i="22"/>
  <c r="D23" i="14"/>
  <c r="F23" i="14"/>
  <c r="D23" i="25"/>
  <c r="F23" i="25"/>
  <c r="D23" i="20"/>
  <c r="F23" i="20"/>
  <c r="D23" i="16"/>
  <c r="F23" i="16"/>
  <c r="D23" i="13"/>
  <c r="F23" i="13"/>
  <c r="D23" i="9"/>
  <c r="F23" i="9"/>
  <c r="D23" i="27"/>
  <c r="F23" i="27"/>
  <c r="D23" i="23"/>
  <c r="F23" i="23"/>
  <c r="D23" i="8"/>
  <c r="F23" i="8"/>
  <c r="D23" i="7"/>
  <c r="F23" i="7"/>
  <c r="D23" i="19"/>
  <c r="F23" i="19"/>
  <c r="D23" i="17"/>
  <c r="F23" i="17"/>
  <c r="D23" i="24"/>
  <c r="F23" i="24"/>
  <c r="D23" i="18"/>
  <c r="F23" i="18"/>
  <c r="D23" i="10"/>
  <c r="F23" i="10"/>
  <c r="D23" i="21"/>
  <c r="F23" i="21"/>
  <c r="D23" i="15"/>
  <c r="F23" i="15"/>
  <c r="D23" i="12"/>
  <c r="F23" i="12"/>
  <c r="F24" i="8"/>
  <c r="E13" i="8"/>
  <c r="E12" i="8"/>
  <c r="F24" i="26"/>
  <c r="E13" i="26"/>
  <c r="E12" i="26"/>
  <c r="F24" i="14"/>
  <c r="E13" i="14"/>
  <c r="E12" i="14"/>
  <c r="F24" i="15"/>
  <c r="E13" i="15"/>
  <c r="E12" i="15"/>
  <c r="F24" i="27"/>
  <c r="E13" i="27"/>
  <c r="E12" i="27"/>
  <c r="D48" i="27"/>
  <c r="F48" i="27"/>
  <c r="D48" i="23"/>
  <c r="F48" i="23"/>
  <c r="D48" i="20"/>
  <c r="F48" i="20"/>
  <c r="D48" i="19"/>
  <c r="F48" i="19"/>
  <c r="D48" i="16"/>
  <c r="F48" i="16"/>
  <c r="D48" i="15"/>
  <c r="F48" i="15"/>
  <c r="D48" i="10"/>
  <c r="F48" i="10"/>
  <c r="D48" i="26"/>
  <c r="F48" i="26"/>
  <c r="D48" i="14"/>
  <c r="F48" i="14"/>
  <c r="D48" i="7"/>
  <c r="F48" i="7"/>
  <c r="D48" i="12"/>
  <c r="F48" i="12"/>
  <c r="D48" i="18"/>
  <c r="F48" i="18"/>
  <c r="D48" i="17"/>
  <c r="F48" i="17"/>
  <c r="D48" i="22"/>
  <c r="F48" i="22"/>
  <c r="D48" i="9"/>
  <c r="F48" i="9"/>
  <c r="D48" i="24"/>
  <c r="F48" i="24"/>
  <c r="D48" i="13"/>
  <c r="F48" i="13"/>
  <c r="D48" i="25"/>
  <c r="F48" i="25"/>
  <c r="D48" i="21"/>
  <c r="F48" i="21"/>
  <c r="D48" i="8"/>
  <c r="F48" i="8"/>
  <c r="F24" i="13"/>
  <c r="E13" i="13"/>
  <c r="E12" i="13"/>
  <c r="F24" i="16"/>
  <c r="E13" i="16"/>
  <c r="E12" i="16"/>
  <c r="F24" i="21"/>
  <c r="E13" i="21"/>
  <c r="E12" i="21"/>
  <c r="E12" i="17"/>
  <c r="F42" i="17"/>
  <c r="E13" i="17"/>
  <c r="E12" i="22"/>
  <c r="F42" i="22"/>
  <c r="E13" i="22"/>
  <c r="F24" i="9"/>
  <c r="E13" i="9"/>
  <c r="E12" i="9"/>
  <c r="F24" i="7"/>
  <c r="E13" i="7"/>
  <c r="E12" i="7"/>
  <c r="F24" i="19"/>
  <c r="E13" i="19"/>
  <c r="E12" i="19"/>
  <c r="D35" i="26"/>
  <c r="F35" i="26"/>
  <c r="D35" i="22"/>
  <c r="F35" i="22"/>
  <c r="D35" i="14"/>
  <c r="F35" i="14"/>
  <c r="D35" i="25"/>
  <c r="F35" i="25"/>
  <c r="D35" i="17"/>
  <c r="F35" i="17"/>
  <c r="D35" i="13"/>
  <c r="F35" i="13"/>
  <c r="D35" i="9"/>
  <c r="F35" i="9"/>
  <c r="D35" i="8"/>
  <c r="F35" i="8"/>
  <c r="D35" i="18"/>
  <c r="F35" i="18"/>
  <c r="D35" i="10"/>
  <c r="F35" i="10"/>
  <c r="D35" i="15"/>
  <c r="F35" i="15"/>
  <c r="D35" i="12"/>
  <c r="F35" i="12"/>
  <c r="D35" i="19"/>
  <c r="F35" i="19"/>
  <c r="D35" i="7"/>
  <c r="F35" i="7"/>
  <c r="D35" i="16"/>
  <c r="F35" i="16"/>
  <c r="D35" i="27"/>
  <c r="F35" i="27"/>
  <c r="D35" i="24"/>
  <c r="F35" i="24"/>
  <c r="D35" i="23"/>
  <c r="F35" i="23"/>
  <c r="D35" i="21"/>
  <c r="F35" i="21"/>
  <c r="D35" i="20"/>
  <c r="F35" i="20"/>
  <c r="H37" i="1"/>
  <c r="H38" i="6"/>
  <c r="H38" i="1"/>
  <c r="H35" i="6"/>
  <c r="H35" i="1"/>
  <c r="C10" i="2"/>
  <c r="C8" i="2"/>
  <c r="C11" i="2"/>
  <c r="E53" i="6"/>
  <c r="D53" i="6"/>
  <c r="C53" i="6"/>
  <c r="F54" i="6"/>
  <c r="D48" i="6"/>
  <c r="F48" i="6"/>
  <c r="D47" i="6"/>
  <c r="F47" i="6"/>
  <c r="D42" i="6"/>
  <c r="D37" i="6"/>
  <c r="F37" i="6"/>
  <c r="D36" i="6"/>
  <c r="F36" i="6"/>
  <c r="D35" i="6"/>
  <c r="F35" i="6"/>
  <c r="H34" i="6"/>
  <c r="D34" i="6"/>
  <c r="F34" i="6"/>
  <c r="H33" i="6"/>
  <c r="D33" i="6"/>
  <c r="F33" i="6"/>
  <c r="C30" i="6"/>
  <c r="D24" i="6"/>
  <c r="F24" i="6"/>
  <c r="D23" i="6"/>
  <c r="F23" i="6"/>
  <c r="D22" i="6"/>
  <c r="F22" i="6"/>
  <c r="D21" i="6"/>
  <c r="F21" i="6"/>
  <c r="T20" i="6"/>
  <c r="H20" i="6"/>
  <c r="D20" i="6"/>
  <c r="F20" i="6"/>
  <c r="H19" i="6"/>
  <c r="C17" i="6"/>
  <c r="C12" i="6"/>
  <c r="H7" i="6"/>
  <c r="C7" i="6"/>
  <c r="E48" i="1"/>
  <c r="E48" i="6"/>
  <c r="E48" i="7"/>
  <c r="E48" i="8"/>
  <c r="E48" i="9"/>
  <c r="E48" i="10"/>
  <c r="E48" i="12"/>
  <c r="E48" i="13"/>
  <c r="E48" i="14"/>
  <c r="E48" i="15"/>
  <c r="E48" i="16"/>
  <c r="E48" i="17"/>
  <c r="E48" i="18"/>
  <c r="E48" i="19"/>
  <c r="E48" i="20"/>
  <c r="E48" i="21"/>
  <c r="E48" i="22"/>
  <c r="E48" i="23"/>
  <c r="E48" i="24"/>
  <c r="E48" i="25"/>
  <c r="E48" i="26"/>
  <c r="E48" i="27"/>
  <c r="E47" i="1"/>
  <c r="E47" i="6"/>
  <c r="E47" i="7"/>
  <c r="E47" i="8"/>
  <c r="E47" i="9"/>
  <c r="E47" i="10"/>
  <c r="E47" i="12"/>
  <c r="E47" i="13"/>
  <c r="E47" i="14"/>
  <c r="E47" i="15"/>
  <c r="E47" i="16"/>
  <c r="E47" i="17"/>
  <c r="E47" i="18"/>
  <c r="E47" i="19"/>
  <c r="E47" i="20"/>
  <c r="E47" i="21"/>
  <c r="E47" i="22"/>
  <c r="E47" i="23"/>
  <c r="E47" i="24"/>
  <c r="E47" i="25"/>
  <c r="E47" i="26"/>
  <c r="E47" i="27"/>
  <c r="D48" i="1"/>
  <c r="F48" i="1"/>
  <c r="D47" i="1"/>
  <c r="F47" i="1"/>
  <c r="C7" i="1"/>
  <c r="H7" i="1"/>
  <c r="C12" i="1"/>
  <c r="D20" i="1"/>
  <c r="F20" i="1"/>
  <c r="E20" i="1"/>
  <c r="E20" i="6"/>
  <c r="E20" i="7"/>
  <c r="E20" i="8"/>
  <c r="E20" i="9"/>
  <c r="E20" i="10"/>
  <c r="E20" i="12"/>
  <c r="E20" i="13"/>
  <c r="E20" i="14"/>
  <c r="E20" i="15"/>
  <c r="E20" i="16"/>
  <c r="E20" i="17"/>
  <c r="E20" i="18"/>
  <c r="E20" i="19"/>
  <c r="E20" i="20"/>
  <c r="E20" i="21"/>
  <c r="E20" i="22"/>
  <c r="E20" i="23"/>
  <c r="E20" i="24"/>
  <c r="E20" i="25"/>
  <c r="E20" i="26"/>
  <c r="E20" i="27"/>
  <c r="D21" i="1"/>
  <c r="F21" i="1"/>
  <c r="E21" i="1"/>
  <c r="E21" i="6"/>
  <c r="E21" i="7"/>
  <c r="E21" i="8"/>
  <c r="E21" i="9"/>
  <c r="E21" i="10"/>
  <c r="E21" i="12"/>
  <c r="E21" i="13"/>
  <c r="E21" i="14"/>
  <c r="E21" i="15"/>
  <c r="E21" i="16"/>
  <c r="E21" i="17"/>
  <c r="E21" i="18"/>
  <c r="E21" i="19"/>
  <c r="E21" i="20"/>
  <c r="E21" i="21"/>
  <c r="E21" i="22"/>
  <c r="E21" i="23"/>
  <c r="E21" i="24"/>
  <c r="E21" i="25"/>
  <c r="E21" i="26"/>
  <c r="E21" i="27"/>
  <c r="D22" i="1"/>
  <c r="F22" i="1"/>
  <c r="E22" i="1"/>
  <c r="E22" i="6"/>
  <c r="E22" i="7"/>
  <c r="E22" i="8"/>
  <c r="E22" i="9"/>
  <c r="E22" i="10"/>
  <c r="E22" i="12"/>
  <c r="E22" i="13"/>
  <c r="E22" i="14"/>
  <c r="E22" i="15"/>
  <c r="E22" i="16"/>
  <c r="E22" i="17"/>
  <c r="E22" i="18"/>
  <c r="E22" i="19"/>
  <c r="E22" i="20"/>
  <c r="E22" i="21"/>
  <c r="E22" i="22"/>
  <c r="E22" i="23"/>
  <c r="E22" i="24"/>
  <c r="E22" i="25"/>
  <c r="E22" i="26"/>
  <c r="E22" i="27"/>
  <c r="D23" i="1"/>
  <c r="F23" i="1"/>
  <c r="E23" i="1"/>
  <c r="E23" i="6"/>
  <c r="E23" i="7"/>
  <c r="E23" i="8"/>
  <c r="E23" i="9"/>
  <c r="E23" i="10"/>
  <c r="E23" i="12"/>
  <c r="E23" i="13"/>
  <c r="E23" i="14"/>
  <c r="E23" i="15"/>
  <c r="E23" i="16"/>
  <c r="E23" i="17"/>
  <c r="E23" i="18"/>
  <c r="E23" i="19"/>
  <c r="E23" i="20"/>
  <c r="E23" i="21"/>
  <c r="E23" i="22"/>
  <c r="E23" i="23"/>
  <c r="E23" i="24"/>
  <c r="E23" i="25"/>
  <c r="E23" i="26"/>
  <c r="E23" i="27"/>
  <c r="D24" i="1"/>
  <c r="F24" i="1"/>
  <c r="E13" i="1"/>
  <c r="E24" i="1"/>
  <c r="C13" i="1"/>
  <c r="T20" i="1"/>
  <c r="C30" i="1"/>
  <c r="D33" i="1"/>
  <c r="F33" i="1"/>
  <c r="E33" i="1"/>
  <c r="E33" i="6"/>
  <c r="E33" i="7"/>
  <c r="E33" i="8"/>
  <c r="E33" i="9"/>
  <c r="E33" i="10"/>
  <c r="E33" i="12"/>
  <c r="E33" i="13"/>
  <c r="E33" i="14"/>
  <c r="E33" i="15"/>
  <c r="E33" i="16"/>
  <c r="E33" i="17"/>
  <c r="E33" i="18"/>
  <c r="E33" i="19"/>
  <c r="E33" i="20"/>
  <c r="E33" i="21"/>
  <c r="E33" i="22"/>
  <c r="E33" i="23"/>
  <c r="E33" i="24"/>
  <c r="E33" i="25"/>
  <c r="E33" i="26"/>
  <c r="E33" i="27"/>
  <c r="D34" i="1"/>
  <c r="F34" i="1"/>
  <c r="E34" i="1"/>
  <c r="E34" i="6"/>
  <c r="E34" i="7"/>
  <c r="E34" i="8"/>
  <c r="E34" i="9"/>
  <c r="E34" i="10"/>
  <c r="E34" i="12"/>
  <c r="E34" i="13"/>
  <c r="E34" i="14"/>
  <c r="E34" i="15"/>
  <c r="E34" i="16"/>
  <c r="E34" i="17"/>
  <c r="E34" i="18"/>
  <c r="E34" i="19"/>
  <c r="E34" i="20"/>
  <c r="E34" i="21"/>
  <c r="E34" i="22"/>
  <c r="E34" i="23"/>
  <c r="E34" i="24"/>
  <c r="E34" i="25"/>
  <c r="E34" i="26"/>
  <c r="E34" i="27"/>
  <c r="D35" i="1"/>
  <c r="F35" i="1"/>
  <c r="D36" i="1"/>
  <c r="F36" i="1"/>
  <c r="E36" i="1"/>
  <c r="E36" i="6"/>
  <c r="E36" i="7"/>
  <c r="E36" i="8"/>
  <c r="E36" i="9"/>
  <c r="E36" i="10"/>
  <c r="E36" i="12"/>
  <c r="E36" i="13"/>
  <c r="E36" i="14"/>
  <c r="E36" i="15"/>
  <c r="E36" i="16"/>
  <c r="E36" i="17"/>
  <c r="E36" i="18"/>
  <c r="E36" i="19"/>
  <c r="E36" i="20"/>
  <c r="E36" i="21"/>
  <c r="E36" i="22"/>
  <c r="E36" i="23"/>
  <c r="E36" i="24"/>
  <c r="E36" i="25"/>
  <c r="E36" i="26"/>
  <c r="E36" i="27"/>
  <c r="D37" i="1"/>
  <c r="F37" i="1"/>
  <c r="H33" i="1"/>
  <c r="H34" i="1"/>
  <c r="D42" i="1"/>
  <c r="F42" i="1"/>
  <c r="E42" i="1"/>
  <c r="C53" i="1"/>
  <c r="D53" i="1"/>
  <c r="E53" i="1"/>
  <c r="F53" i="1"/>
  <c r="F54" i="1"/>
  <c r="F53" i="6"/>
  <c r="F9" i="2"/>
  <c r="E30" i="1"/>
  <c r="E17" i="1"/>
  <c r="E7" i="6"/>
  <c r="E7" i="1"/>
  <c r="F42" i="6"/>
  <c r="E13" i="6"/>
  <c r="E12" i="6"/>
  <c r="E42" i="6"/>
  <c r="E42" i="7"/>
  <c r="E8" i="6"/>
  <c r="E24" i="6"/>
  <c r="E24" i="7"/>
  <c r="E8" i="1"/>
  <c r="F11" i="2"/>
  <c r="C10" i="1"/>
  <c r="E12" i="1"/>
  <c r="C10" i="6"/>
  <c r="E35" i="1"/>
  <c r="E35" i="6"/>
  <c r="E35" i="7"/>
  <c r="E35" i="8"/>
  <c r="E35" i="9"/>
  <c r="E35" i="10"/>
  <c r="E35" i="12"/>
  <c r="E35" i="13"/>
  <c r="E35" i="14"/>
  <c r="E35" i="15"/>
  <c r="E35" i="16"/>
  <c r="E35" i="17"/>
  <c r="E35" i="18"/>
  <c r="E35" i="19"/>
  <c r="E35" i="20"/>
  <c r="E35" i="21"/>
  <c r="E35" i="22"/>
  <c r="E35" i="23"/>
  <c r="E35" i="24"/>
  <c r="E35" i="25"/>
  <c r="E35" i="26"/>
  <c r="E35" i="27"/>
  <c r="E42" i="8"/>
  <c r="E30" i="7"/>
  <c r="E30" i="6"/>
  <c r="E17" i="6"/>
  <c r="E9" i="6"/>
  <c r="E24" i="8"/>
  <c r="C13" i="7"/>
  <c r="E17" i="7"/>
  <c r="E9" i="1"/>
  <c r="C13" i="6"/>
  <c r="G11" i="2"/>
  <c r="I8" i="2"/>
  <c r="E31" i="28"/>
  <c r="E31" i="29"/>
  <c r="E31" i="30"/>
  <c r="F35" i="30"/>
  <c r="K36" i="30"/>
  <c r="D35" i="30"/>
  <c r="C7" i="30"/>
  <c r="F33" i="30"/>
  <c r="F35" i="29"/>
  <c r="K36" i="29"/>
  <c r="D35" i="29"/>
  <c r="C7" i="29"/>
  <c r="F33" i="29"/>
  <c r="F35" i="28"/>
  <c r="K36" i="28"/>
  <c r="D35" i="28"/>
  <c r="C7" i="28"/>
  <c r="F33" i="28"/>
  <c r="E23" i="28"/>
  <c r="E23" i="29"/>
  <c r="E23" i="30"/>
  <c r="Y20" i="30"/>
  <c r="E20" i="30"/>
  <c r="H7" i="29"/>
  <c r="H19" i="29"/>
  <c r="H31" i="29"/>
  <c r="H20" i="29"/>
  <c r="Y20" i="29"/>
  <c r="E20" i="29"/>
  <c r="H7" i="28"/>
  <c r="H19" i="28"/>
  <c r="H31" i="28"/>
  <c r="H42" i="28"/>
  <c r="H20" i="28"/>
  <c r="K10" i="28"/>
  <c r="Y20" i="28"/>
  <c r="E20" i="28"/>
  <c r="H7" i="30"/>
  <c r="H19" i="30"/>
  <c r="H31" i="30"/>
  <c r="H42" i="30"/>
  <c r="H20" i="30"/>
  <c r="F59" i="29"/>
  <c r="F58" i="30"/>
  <c r="F59" i="30"/>
  <c r="C17" i="30"/>
  <c r="C35" i="30"/>
  <c r="C33" i="30"/>
  <c r="K22" i="30"/>
  <c r="K21" i="30"/>
  <c r="C12" i="30"/>
  <c r="F58" i="29"/>
  <c r="C17" i="29"/>
  <c r="J20" i="29"/>
  <c r="J23" i="29"/>
  <c r="J24" i="29"/>
  <c r="J25" i="29"/>
  <c r="K25" i="29"/>
  <c r="C35" i="29"/>
  <c r="C33" i="29"/>
  <c r="K22" i="29"/>
  <c r="K21" i="29"/>
  <c r="C12" i="29"/>
  <c r="F58" i="28"/>
  <c r="F59" i="28"/>
  <c r="C35" i="28"/>
  <c r="C33" i="28"/>
  <c r="K22" i="28"/>
  <c r="K21" i="28"/>
  <c r="C12" i="28"/>
  <c r="E9" i="7"/>
  <c r="E42" i="9"/>
  <c r="E30" i="8"/>
  <c r="E24" i="9"/>
  <c r="C13" i="8"/>
  <c r="E17" i="8"/>
  <c r="H8" i="16"/>
  <c r="H8" i="8"/>
  <c r="H8" i="27"/>
  <c r="H8" i="26"/>
  <c r="H8" i="25"/>
  <c r="H8" i="24"/>
  <c r="H8" i="23"/>
  <c r="H8" i="21"/>
  <c r="H8" i="20"/>
  <c r="H8" i="15"/>
  <c r="H8" i="14"/>
  <c r="H8" i="13"/>
  <c r="H8" i="7"/>
  <c r="H8" i="22"/>
  <c r="H8" i="17"/>
  <c r="H8" i="9"/>
  <c r="H8" i="19"/>
  <c r="H8" i="12"/>
  <c r="H8" i="18"/>
  <c r="H8" i="10"/>
  <c r="I11" i="2"/>
  <c r="I10" i="2"/>
  <c r="H8" i="1"/>
  <c r="I9" i="2"/>
  <c r="H8" i="6"/>
  <c r="I12" i="2"/>
  <c r="C28" i="29"/>
  <c r="J31" i="29"/>
  <c r="K31" i="29"/>
  <c r="C28" i="28"/>
  <c r="J31" i="28"/>
  <c r="C28" i="30"/>
  <c r="J31" i="30"/>
  <c r="J11" i="30"/>
  <c r="H22" i="29"/>
  <c r="J20" i="30"/>
  <c r="J23" i="30"/>
  <c r="J24" i="30"/>
  <c r="J25" i="30"/>
  <c r="K25" i="30"/>
  <c r="C17" i="28"/>
  <c r="J20" i="28"/>
  <c r="K20" i="28"/>
  <c r="K11" i="28"/>
  <c r="H24" i="29"/>
  <c r="H30" i="29"/>
  <c r="H32" i="29"/>
  <c r="H21" i="29"/>
  <c r="D24" i="29"/>
  <c r="D21" i="29"/>
  <c r="K10" i="29"/>
  <c r="H23" i="29"/>
  <c r="H42" i="29"/>
  <c r="K11" i="29"/>
  <c r="H30" i="28"/>
  <c r="H23" i="28"/>
  <c r="H22" i="28"/>
  <c r="H21" i="28"/>
  <c r="H24" i="28"/>
  <c r="J10" i="29"/>
  <c r="H24" i="30"/>
  <c r="H21" i="30"/>
  <c r="H22" i="30"/>
  <c r="K10" i="30"/>
  <c r="H23" i="30"/>
  <c r="K11" i="30"/>
  <c r="H30" i="30"/>
  <c r="C10" i="28"/>
  <c r="E7" i="28"/>
  <c r="K23" i="29"/>
  <c r="C10" i="29"/>
  <c r="K24" i="29"/>
  <c r="E7" i="30"/>
  <c r="C10" i="30"/>
  <c r="D24" i="30"/>
  <c r="E7" i="29"/>
  <c r="K20" i="29"/>
  <c r="E9" i="8"/>
  <c r="E42" i="10"/>
  <c r="E30" i="9"/>
  <c r="E24" i="10"/>
  <c r="C13" i="9"/>
  <c r="E17" i="9"/>
  <c r="C9" i="2"/>
  <c r="C9" i="14"/>
  <c r="H9" i="24"/>
  <c r="C11" i="24"/>
  <c r="H9" i="22"/>
  <c r="C11" i="22"/>
  <c r="H9" i="20"/>
  <c r="C11" i="20"/>
  <c r="H9" i="17"/>
  <c r="C11" i="17"/>
  <c r="H9" i="15"/>
  <c r="C11" i="15"/>
  <c r="H9" i="12"/>
  <c r="C11" i="12"/>
  <c r="H9" i="9"/>
  <c r="C11" i="9"/>
  <c r="H9" i="27"/>
  <c r="C11" i="27"/>
  <c r="H9" i="23"/>
  <c r="C11" i="23"/>
  <c r="H9" i="14"/>
  <c r="C11" i="14"/>
  <c r="H9" i="7"/>
  <c r="C11" i="7"/>
  <c r="H9" i="26"/>
  <c r="C11" i="26"/>
  <c r="H9" i="18"/>
  <c r="C11" i="18"/>
  <c r="H9" i="16"/>
  <c r="C11" i="16"/>
  <c r="H9" i="13"/>
  <c r="C11" i="13"/>
  <c r="H9" i="25"/>
  <c r="C11" i="25"/>
  <c r="H9" i="21"/>
  <c r="C11" i="21"/>
  <c r="H9" i="19"/>
  <c r="C11" i="19"/>
  <c r="H9" i="10"/>
  <c r="C11" i="10"/>
  <c r="H9" i="8"/>
  <c r="C11" i="8"/>
  <c r="H12" i="6"/>
  <c r="H12" i="24"/>
  <c r="H12" i="22"/>
  <c r="H12" i="20"/>
  <c r="H12" i="15"/>
  <c r="H12" i="12"/>
  <c r="H12" i="9"/>
  <c r="H12" i="27"/>
  <c r="H12" i="23"/>
  <c r="H12" i="18"/>
  <c r="H12" i="14"/>
  <c r="H12" i="7"/>
  <c r="H12" i="26"/>
  <c r="H12" i="19"/>
  <c r="H12" i="16"/>
  <c r="H12" i="13"/>
  <c r="H12" i="10"/>
  <c r="H12" i="8"/>
  <c r="H12" i="25"/>
  <c r="H12" i="21"/>
  <c r="H12" i="17"/>
  <c r="H10" i="6"/>
  <c r="H10" i="27"/>
  <c r="H10" i="23"/>
  <c r="H10" i="14"/>
  <c r="H10" i="7"/>
  <c r="H10" i="26"/>
  <c r="H10" i="18"/>
  <c r="H10" i="16"/>
  <c r="H10" i="13"/>
  <c r="H10" i="25"/>
  <c r="H10" i="21"/>
  <c r="H10" i="19"/>
  <c r="H10" i="10"/>
  <c r="H10" i="8"/>
  <c r="H10" i="24"/>
  <c r="H10" i="22"/>
  <c r="H10" i="20"/>
  <c r="H10" i="17"/>
  <c r="H10" i="15"/>
  <c r="H10" i="12"/>
  <c r="H10" i="9"/>
  <c r="H11" i="1"/>
  <c r="H11" i="26"/>
  <c r="H11" i="19"/>
  <c r="H11" i="16"/>
  <c r="H11" i="13"/>
  <c r="H11" i="10"/>
  <c r="H11" i="8"/>
  <c r="H11" i="25"/>
  <c r="H11" i="21"/>
  <c r="H11" i="17"/>
  <c r="H11" i="24"/>
  <c r="H11" i="22"/>
  <c r="H11" i="20"/>
  <c r="H11" i="15"/>
  <c r="H11" i="12"/>
  <c r="H11" i="9"/>
  <c r="H11" i="27"/>
  <c r="H11" i="23"/>
  <c r="H11" i="18"/>
  <c r="H11" i="14"/>
  <c r="H11" i="7"/>
  <c r="C9" i="26"/>
  <c r="C9" i="25"/>
  <c r="C9" i="13"/>
  <c r="C9" i="12"/>
  <c r="C9" i="18"/>
  <c r="C9" i="7"/>
  <c r="C9" i="27"/>
  <c r="C9" i="23"/>
  <c r="H11" i="6"/>
  <c r="H10" i="1"/>
  <c r="H12" i="1"/>
  <c r="H9" i="6"/>
  <c r="C11" i="6"/>
  <c r="H9" i="1"/>
  <c r="C11" i="1"/>
  <c r="C9" i="1"/>
  <c r="C9" i="6"/>
  <c r="E8" i="29"/>
  <c r="E12" i="29"/>
  <c r="E13" i="29"/>
  <c r="J11" i="29"/>
  <c r="M9" i="29"/>
  <c r="C39" i="28"/>
  <c r="K31" i="30"/>
  <c r="E22" i="28"/>
  <c r="E22" i="29"/>
  <c r="E22" i="30"/>
  <c r="E21" i="28"/>
  <c r="E21" i="29"/>
  <c r="E21" i="30"/>
  <c r="J33" i="30"/>
  <c r="K33" i="30"/>
  <c r="D32" i="30"/>
  <c r="C39" i="30"/>
  <c r="J33" i="29"/>
  <c r="K33" i="29"/>
  <c r="D32" i="29"/>
  <c r="E8" i="30"/>
  <c r="C39" i="29"/>
  <c r="D24" i="28"/>
  <c r="D21" i="28"/>
  <c r="E8" i="28"/>
  <c r="I2" i="28"/>
  <c r="K23" i="30"/>
  <c r="H41" i="29"/>
  <c r="H43" i="29"/>
  <c r="K20" i="30"/>
  <c r="J10" i="30"/>
  <c r="J12" i="30"/>
  <c r="K24" i="30"/>
  <c r="J10" i="28"/>
  <c r="M8" i="28"/>
  <c r="J23" i="28"/>
  <c r="J24" i="28"/>
  <c r="J25" i="28"/>
  <c r="K25" i="28"/>
  <c r="H33" i="29"/>
  <c r="H35" i="29"/>
  <c r="F24" i="29"/>
  <c r="H34" i="29"/>
  <c r="H32" i="28"/>
  <c r="H35" i="28"/>
  <c r="H34" i="28"/>
  <c r="H41" i="28"/>
  <c r="H33" i="28"/>
  <c r="M8" i="29"/>
  <c r="J33" i="28"/>
  <c r="J11" i="28"/>
  <c r="M9" i="28"/>
  <c r="K31" i="28"/>
  <c r="M9" i="30"/>
  <c r="H34" i="30"/>
  <c r="H33" i="30"/>
  <c r="H41" i="30"/>
  <c r="H35" i="30"/>
  <c r="H32" i="30"/>
  <c r="F21" i="29"/>
  <c r="F52" i="29"/>
  <c r="D52" i="29"/>
  <c r="D21" i="30"/>
  <c r="F24" i="30"/>
  <c r="D20" i="29"/>
  <c r="F20" i="29"/>
  <c r="C9" i="15"/>
  <c r="C9" i="8"/>
  <c r="C9" i="16"/>
  <c r="C9" i="22"/>
  <c r="C9" i="21"/>
  <c r="C9" i="9"/>
  <c r="C9" i="20"/>
  <c r="E9" i="9"/>
  <c r="E42" i="12"/>
  <c r="E30" i="10"/>
  <c r="E24" i="12"/>
  <c r="C13" i="10"/>
  <c r="E17" i="10"/>
  <c r="C9" i="10"/>
  <c r="C9" i="24"/>
  <c r="C9" i="17"/>
  <c r="C9" i="19"/>
  <c r="J12" i="29"/>
  <c r="K12" i="29"/>
  <c r="H8" i="29"/>
  <c r="I2" i="29"/>
  <c r="J32" i="29"/>
  <c r="K32" i="29"/>
  <c r="D31" i="29"/>
  <c r="D53" i="29"/>
  <c r="F53" i="29"/>
  <c r="J35" i="29"/>
  <c r="K35" i="29"/>
  <c r="D34" i="29"/>
  <c r="F34" i="29"/>
  <c r="J32" i="30"/>
  <c r="F31" i="30"/>
  <c r="J35" i="30"/>
  <c r="K35" i="30"/>
  <c r="D34" i="30"/>
  <c r="D42" i="30"/>
  <c r="F42" i="30"/>
  <c r="I2" i="30"/>
  <c r="E12" i="30"/>
  <c r="E13" i="30"/>
  <c r="F24" i="28"/>
  <c r="M8" i="30"/>
  <c r="K12" i="30"/>
  <c r="H8" i="30"/>
  <c r="H44" i="29"/>
  <c r="H45" i="29"/>
  <c r="K23" i="28"/>
  <c r="E12" i="28"/>
  <c r="E13" i="28"/>
  <c r="H46" i="29"/>
  <c r="H47" i="29"/>
  <c r="K24" i="28"/>
  <c r="H44" i="28"/>
  <c r="H43" i="28"/>
  <c r="H47" i="28"/>
  <c r="H45" i="28"/>
  <c r="H46" i="28"/>
  <c r="M10" i="29"/>
  <c r="H44" i="30"/>
  <c r="H46" i="30"/>
  <c r="H43" i="30"/>
  <c r="H47" i="30"/>
  <c r="H45" i="30"/>
  <c r="J35" i="28"/>
  <c r="K35" i="28"/>
  <c r="D34" i="28"/>
  <c r="J32" i="28"/>
  <c r="K33" i="28"/>
  <c r="J12" i="28"/>
  <c r="K12" i="28"/>
  <c r="H8" i="28"/>
  <c r="M10" i="28"/>
  <c r="D20" i="28"/>
  <c r="F20" i="28"/>
  <c r="D52" i="28"/>
  <c r="F21" i="28"/>
  <c r="F52" i="28"/>
  <c r="F21" i="30"/>
  <c r="F52" i="30"/>
  <c r="D52" i="30"/>
  <c r="D20" i="30"/>
  <c r="F20" i="30"/>
  <c r="E9" i="10"/>
  <c r="E42" i="13"/>
  <c r="E30" i="12"/>
  <c r="C13" i="12"/>
  <c r="E24" i="13"/>
  <c r="E17" i="12"/>
  <c r="F32" i="29"/>
  <c r="F31" i="29"/>
  <c r="K34" i="29"/>
  <c r="D33" i="29"/>
  <c r="D42" i="29"/>
  <c r="F42" i="29"/>
  <c r="F32" i="30"/>
  <c r="F34" i="30"/>
  <c r="K32" i="30"/>
  <c r="K34" i="30"/>
  <c r="D33" i="30"/>
  <c r="D22" i="28"/>
  <c r="F22" i="28"/>
  <c r="D22" i="29"/>
  <c r="F22" i="29"/>
  <c r="D22" i="30"/>
  <c r="F22" i="30"/>
  <c r="H9" i="30"/>
  <c r="C11" i="30"/>
  <c r="H10" i="30"/>
  <c r="H12" i="30"/>
  <c r="H11" i="30"/>
  <c r="M10" i="30"/>
  <c r="H12" i="29"/>
  <c r="H11" i="29"/>
  <c r="H9" i="29"/>
  <c r="H10" i="29"/>
  <c r="H10" i="28"/>
  <c r="H11" i="28"/>
  <c r="H12" i="28"/>
  <c r="H9" i="28"/>
  <c r="F31" i="28"/>
  <c r="F32" i="28"/>
  <c r="K32" i="28"/>
  <c r="D31" i="28"/>
  <c r="D53" i="28"/>
  <c r="F53" i="28"/>
  <c r="D32" i="28"/>
  <c r="D42" i="28"/>
  <c r="F42" i="28"/>
  <c r="F34" i="28"/>
  <c r="E9" i="12"/>
  <c r="E42" i="14"/>
  <c r="E30" i="13"/>
  <c r="E24" i="14"/>
  <c r="E17" i="13"/>
  <c r="C13" i="13"/>
  <c r="K34" i="28"/>
  <c r="D33" i="28"/>
  <c r="D31" i="30"/>
  <c r="D53" i="30"/>
  <c r="F53" i="30"/>
  <c r="K3" i="30"/>
  <c r="C9" i="30"/>
  <c r="D23" i="29"/>
  <c r="F23" i="29"/>
  <c r="D23" i="30"/>
  <c r="F23" i="30"/>
  <c r="D23" i="28"/>
  <c r="F23" i="28"/>
  <c r="C11" i="29"/>
  <c r="K3" i="29"/>
  <c r="C9" i="29"/>
  <c r="C11" i="28"/>
  <c r="K3" i="28"/>
  <c r="C9" i="28"/>
  <c r="E9" i="13"/>
  <c r="E42" i="15"/>
  <c r="E30" i="14"/>
  <c r="C13" i="14"/>
  <c r="E24" i="15"/>
  <c r="E17" i="14"/>
  <c r="E34" i="28"/>
  <c r="E9" i="14"/>
  <c r="E42" i="16"/>
  <c r="E30" i="15"/>
  <c r="E24" i="16"/>
  <c r="E17" i="15"/>
  <c r="C13" i="15"/>
  <c r="E34" i="29"/>
  <c r="E28" i="28"/>
  <c r="E32" i="28"/>
  <c r="E35" i="28"/>
  <c r="E9" i="15"/>
  <c r="E42" i="17"/>
  <c r="E30" i="16"/>
  <c r="C13" i="16"/>
  <c r="E24" i="17"/>
  <c r="E17" i="16"/>
  <c r="E32" i="29"/>
  <c r="E35" i="29"/>
  <c r="E33" i="28"/>
  <c r="E34" i="30"/>
  <c r="E28" i="29"/>
  <c r="E9" i="16"/>
  <c r="E42" i="18"/>
  <c r="E30" i="17"/>
  <c r="E24" i="18"/>
  <c r="C13" i="17"/>
  <c r="E17" i="17"/>
  <c r="E28" i="30"/>
  <c r="E33" i="29"/>
  <c r="E32" i="30"/>
  <c r="E33" i="30"/>
  <c r="E9" i="17"/>
  <c r="E42" i="19"/>
  <c r="E30" i="18"/>
  <c r="E24" i="19"/>
  <c r="E17" i="18"/>
  <c r="C13" i="18"/>
  <c r="E35" i="30"/>
  <c r="E9" i="18"/>
  <c r="E42" i="20"/>
  <c r="E30" i="19"/>
  <c r="E24" i="20"/>
  <c r="C13" i="19"/>
  <c r="E17" i="19"/>
  <c r="E9" i="19"/>
  <c r="E42" i="21"/>
  <c r="E30" i="20"/>
  <c r="E24" i="21"/>
  <c r="E17" i="20"/>
  <c r="C13" i="20"/>
  <c r="E9" i="20"/>
  <c r="E42" i="22"/>
  <c r="E30" i="21"/>
  <c r="E24" i="22"/>
  <c r="C13" i="21"/>
  <c r="E17" i="21"/>
  <c r="E9" i="21"/>
  <c r="E42" i="23"/>
  <c r="E30" i="22"/>
  <c r="E24" i="23"/>
  <c r="E17" i="22"/>
  <c r="C13" i="22"/>
  <c r="E9" i="22"/>
  <c r="E42" i="24"/>
  <c r="E30" i="23"/>
  <c r="E24" i="24"/>
  <c r="C13" i="23"/>
  <c r="E17" i="23"/>
  <c r="E9" i="23"/>
  <c r="E42" i="25"/>
  <c r="E30" i="24"/>
  <c r="E24" i="25"/>
  <c r="C13" i="24"/>
  <c r="E17" i="24"/>
  <c r="E9" i="24"/>
  <c r="E42" i="26"/>
  <c r="E30" i="25"/>
  <c r="E24" i="26"/>
  <c r="E17" i="25"/>
  <c r="C13" i="25"/>
  <c r="E42" i="27"/>
  <c r="E30" i="27"/>
  <c r="E30" i="26"/>
  <c r="E9" i="25"/>
  <c r="E24" i="27"/>
  <c r="E17" i="26"/>
  <c r="C13" i="26"/>
  <c r="E9" i="26"/>
  <c r="E17" i="27"/>
  <c r="E9" i="27"/>
  <c r="C13" i="27"/>
  <c r="E24" i="28"/>
  <c r="E24" i="29"/>
  <c r="E17" i="28"/>
  <c r="C13" i="28"/>
  <c r="E9" i="28"/>
  <c r="I8" i="28"/>
  <c r="M11" i="28"/>
  <c r="E17" i="29"/>
  <c r="C13" i="29"/>
  <c r="E9" i="29"/>
  <c r="E24" i="30"/>
  <c r="M11" i="29"/>
  <c r="I8" i="29"/>
  <c r="C13" i="30"/>
  <c r="E9" i="30"/>
  <c r="E17" i="30"/>
  <c r="M11" i="30"/>
  <c r="I8" i="30"/>
</calcChain>
</file>

<file path=xl/comments1.xml><?xml version="1.0" encoding="utf-8"?>
<comments xmlns="http://schemas.openxmlformats.org/spreadsheetml/2006/main">
  <authors>
    <author>Laura King</author>
  </authors>
  <commentList>
    <comment ref="C3" authorId="0">
      <text>
        <r>
          <rPr>
            <b/>
            <sz val="11"/>
            <color indexed="81"/>
            <rFont val="Tahoma"/>
            <family val="2"/>
          </rPr>
          <t>Enter month and year that will be reported on (ex. June 2019)</t>
        </r>
      </text>
    </comment>
    <comment ref="C7" authorId="0">
      <text>
        <r>
          <rPr>
            <b/>
            <sz val="11"/>
            <color indexed="81"/>
            <rFont val="Tahoma"/>
            <family val="2"/>
          </rPr>
          <t>Enter # of workings days per month (ex. June 2019 has 20 if Saturdays are not included)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b/>
            <sz val="11"/>
            <color indexed="81"/>
            <rFont val="Tahoma"/>
            <family val="2"/>
          </rPr>
          <t>Enter TOTAL monthly overhead expectations for all departments</t>
        </r>
      </text>
    </comment>
    <comment ref="G9" authorId="0">
      <text>
        <r>
          <rPr>
            <b/>
            <sz val="11"/>
            <color indexed="81"/>
            <rFont val="Tahoma"/>
            <family val="2"/>
          </rPr>
          <t>Target = Greater than 55%</t>
        </r>
      </text>
    </comment>
    <comment ref="G10" authorId="0">
      <text>
        <r>
          <rPr>
            <b/>
            <sz val="11"/>
            <color indexed="81"/>
            <rFont val="Tahoma"/>
            <family val="2"/>
          </rPr>
          <t>Target = Greater than 40% or more than $2,000 GP$ per job per day</t>
        </r>
      </text>
    </comment>
    <comment ref="C11" authorId="0">
      <text>
        <r>
          <rPr>
            <b/>
            <sz val="11"/>
            <color indexed="81"/>
            <rFont val="Tahoma"/>
            <family val="2"/>
          </rPr>
          <t>Healthy Range = 28% or less</t>
        </r>
      </text>
    </comment>
    <comment ref="G11" authorId="0">
      <text>
        <r>
          <rPr>
            <b/>
            <sz val="11"/>
            <color indexed="81"/>
            <rFont val="Tahoma"/>
            <family val="2"/>
          </rPr>
          <t>Blended Target = Greater than 45%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11"/>
            <color indexed="81"/>
            <rFont val="Tahoma"/>
            <family val="2"/>
          </rPr>
          <t xml:space="preserve">Enter your $ revenue goal for the Service department for the month (i.e. breakeven, 10%, 15%, etc. found to the right)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11"/>
            <color indexed="81"/>
            <rFont val="Tahoma"/>
            <family val="2"/>
          </rPr>
          <t>Enter expected overhead $ amount for service department (includes demand service and maintenance)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</rPr>
          <t xml:space="preserve">RPH should be greater than $100
</t>
        </r>
      </text>
    </comment>
    <comment ref="I20" authorId="0">
      <text>
        <r>
          <rPr>
            <b/>
            <sz val="11"/>
            <color indexed="81"/>
            <rFont val="Tahoma"/>
            <family val="2"/>
          </rPr>
          <t>Enter Gross Margin % expectation for Service department (includes demand service and maintenance)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0">
      <text>
        <r>
          <rPr>
            <b/>
            <sz val="11"/>
            <color indexed="81"/>
            <rFont val="Tahoma"/>
            <family val="2"/>
          </rPr>
          <t>Sales Leads/Service Call from CPM Report</t>
        </r>
      </text>
    </comment>
    <comment ref="C29" authorId="0">
      <text>
        <r>
          <rPr>
            <b/>
            <sz val="11"/>
            <color indexed="81"/>
            <rFont val="Tahoma"/>
            <family val="2"/>
          </rPr>
          <t>Enter your $ revenue goal for the Install/Sales department for the month (i.e. breakeven, 10%, 15%, etc. found to the right)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b/>
            <sz val="11"/>
            <color indexed="81"/>
            <rFont val="Tahoma"/>
            <family val="2"/>
          </rPr>
          <t>Enter Gross Margin % expectation for installation/sales department</t>
        </r>
      </text>
    </comment>
  </commentList>
</comments>
</file>

<file path=xl/sharedStrings.xml><?xml version="1.0" encoding="utf-8"?>
<sst xmlns="http://schemas.openxmlformats.org/spreadsheetml/2006/main" count="1891" uniqueCount="98">
  <si>
    <t>Daily RevenueTarget</t>
  </si>
  <si>
    <t>Monthly Break Even</t>
  </si>
  <si>
    <t>Service Performance Measures</t>
  </si>
  <si>
    <t>Revenue Per Hour</t>
  </si>
  <si>
    <t>Leads</t>
  </si>
  <si>
    <t>Agreements</t>
  </si>
  <si>
    <t>Revenue</t>
  </si>
  <si>
    <t>Total Calls</t>
  </si>
  <si>
    <t>MTD</t>
  </si>
  <si>
    <t>Sales Performance Measures</t>
  </si>
  <si>
    <t>Presentations</t>
  </si>
  <si>
    <t>Closing %</t>
  </si>
  <si>
    <t>Sales Volume</t>
  </si>
  <si>
    <t>Average Sale</t>
  </si>
  <si>
    <t>Installed Revenue Dollars</t>
  </si>
  <si>
    <t>Day</t>
  </si>
  <si>
    <t>Cash Spread</t>
  </si>
  <si>
    <t>Cash</t>
  </si>
  <si>
    <t>Recievables</t>
  </si>
  <si>
    <t>Payables</t>
  </si>
  <si>
    <t>Spread</t>
  </si>
  <si>
    <t>Current</t>
  </si>
  <si>
    <t>Previous</t>
  </si>
  <si>
    <t>Break Even Day Goal</t>
  </si>
  <si>
    <t>Working Day</t>
  </si>
  <si>
    <t>Working Days Left in Month</t>
  </si>
  <si>
    <t>Date</t>
  </si>
  <si>
    <t>Working days In Month</t>
  </si>
  <si>
    <t>MTD Goal</t>
  </si>
  <si>
    <t>Daily Goal</t>
  </si>
  <si>
    <t>Month To Date Goal</t>
  </si>
  <si>
    <t>Projected Revenue</t>
  </si>
  <si>
    <t>Break Even</t>
  </si>
  <si>
    <t>Overhead</t>
  </si>
  <si>
    <t>Gross Margin</t>
  </si>
  <si>
    <t>Margin</t>
  </si>
  <si>
    <t>Gross</t>
  </si>
  <si>
    <t>Sold Jobs</t>
  </si>
  <si>
    <t>Service calls booked</t>
  </si>
  <si>
    <t>Working Days left</t>
  </si>
  <si>
    <t>Month Revenue Goal</t>
  </si>
  <si>
    <t>HVAC Coaching Corner</t>
  </si>
  <si>
    <t>Rvenue for this day</t>
  </si>
  <si>
    <t>Month to date Revenue</t>
  </si>
  <si>
    <t>Monthly Revenue Goal</t>
  </si>
  <si>
    <t>Projected Sales</t>
  </si>
  <si>
    <t>Residential HVAC Division Performance Measures</t>
  </si>
  <si>
    <t>Replacement Production Performance Measures</t>
  </si>
  <si>
    <t>CSR AND DISPATCH Performance Measures</t>
  </si>
  <si>
    <t>Sales Leads Booked</t>
  </si>
  <si>
    <t>Average Ticket</t>
  </si>
  <si>
    <t>Average Hrs per call</t>
  </si>
  <si>
    <t>Number of Calls</t>
  </si>
  <si>
    <t>Month revenue Goal</t>
  </si>
  <si>
    <t>Hours</t>
  </si>
  <si>
    <t>Revenue Per Hr</t>
  </si>
  <si>
    <t>Daily Projection</t>
  </si>
  <si>
    <t>Monthly Projection</t>
  </si>
  <si>
    <t>Service</t>
  </si>
  <si>
    <t>Sales</t>
  </si>
  <si>
    <t>Volume</t>
  </si>
  <si>
    <t>Service Revenue</t>
  </si>
  <si>
    <t>Replacement Revenue</t>
  </si>
  <si>
    <t>GM$</t>
  </si>
  <si>
    <t>Healthy Range</t>
  </si>
  <si>
    <t>28% or less</t>
  </si>
  <si>
    <t>Overhead Projection</t>
  </si>
  <si>
    <t>Greater than 55%</t>
  </si>
  <si>
    <t>Greater than 40%</t>
  </si>
  <si>
    <t>Greater than 40% or More than $2,000 GPD's per job Per Day</t>
  </si>
  <si>
    <t>Blended Groaa Margin</t>
  </si>
  <si>
    <t>Blended Gross Dollars + 45%</t>
  </si>
  <si>
    <t>Gross Margin Healthy Range</t>
  </si>
  <si>
    <t>Division Performance</t>
  </si>
  <si>
    <t>Notes</t>
  </si>
  <si>
    <t>RPH Greater than 100</t>
  </si>
  <si>
    <t>Month</t>
  </si>
  <si>
    <t>MTD Actual</t>
  </si>
  <si>
    <t>Average Hours/Call</t>
  </si>
  <si>
    <t>Revenue/Day</t>
  </si>
  <si>
    <t>Monthly Historical Data</t>
  </si>
  <si>
    <t>Total Revenue</t>
  </si>
  <si>
    <t>Closing Rate %</t>
  </si>
  <si>
    <t>Average Sale $</t>
  </si>
  <si>
    <t>Sales/Installations</t>
  </si>
  <si>
    <t>Service Calls/Day</t>
  </si>
  <si>
    <t xml:space="preserve"> Sales Appointments/Day</t>
  </si>
  <si>
    <t>WeCare Plans sold/Day</t>
  </si>
  <si>
    <t>Service Calls to Appts %</t>
  </si>
  <si>
    <t>WeCare Plans to Serice Call %</t>
  </si>
  <si>
    <t>Revenue Per Service Hour</t>
  </si>
  <si>
    <t>Sales leads booked</t>
  </si>
  <si>
    <t>Current (end of previous month)</t>
  </si>
  <si>
    <t>Service Calls Booked</t>
  </si>
  <si>
    <t>Daily Revenue Goal</t>
  </si>
  <si>
    <t>Service Calls</t>
  </si>
  <si>
    <t xml:space="preserve"> Sales Appointments</t>
  </si>
  <si>
    <t>WeCare Plans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</si>
</sst>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0.0"/>
    <numFmt numFmtId="168" formatCode="#,##0.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Helvetica"/>
    </font>
    <font>
      <b/>
      <i/>
      <sz val="14"/>
      <name val="Helvetica"/>
    </font>
    <font>
      <b/>
      <sz val="18"/>
      <name val="Helvetica"/>
    </font>
    <font>
      <b/>
      <sz val="20"/>
      <name val="Helvetica"/>
    </font>
    <font>
      <b/>
      <sz val="14"/>
      <color theme="0"/>
      <name val="Helvetica"/>
    </font>
    <font>
      <b/>
      <sz val="14"/>
      <color theme="0" tint="-0.14999847407452621"/>
      <name val="Helvetica"/>
    </font>
    <font>
      <b/>
      <sz val="14"/>
      <color theme="1"/>
      <name val="Helvetica"/>
    </font>
    <font>
      <b/>
      <sz val="16"/>
      <name val="Helvetica"/>
    </font>
    <font>
      <b/>
      <sz val="16"/>
      <color theme="0"/>
      <name val="Helvetica"/>
    </font>
    <font>
      <b/>
      <sz val="18"/>
      <color theme="0"/>
      <name val="Helvetica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12"/>
      <name val="Helvetica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4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76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2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9" fontId="4" fillId="5" borderId="0" xfId="0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9" fontId="4" fillId="5" borderId="0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right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66" fontId="8" fillId="5" borderId="0" xfId="0" applyNumberFormat="1" applyFont="1" applyFill="1" applyBorder="1" applyAlignment="1">
      <alignment horizontal="center" vertical="center"/>
    </xf>
    <xf numFmtId="1" fontId="8" fillId="5" borderId="0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/>
    </xf>
    <xf numFmtId="0" fontId="10" fillId="5" borderId="0" xfId="0" applyFont="1" applyFill="1" applyAlignment="1">
      <alignment horizontal="right" vertical="center"/>
    </xf>
    <xf numFmtId="166" fontId="10" fillId="5" borderId="1" xfId="0" applyNumberFormat="1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right" vertical="center"/>
    </xf>
    <xf numFmtId="166" fontId="11" fillId="4" borderId="1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/>
    </xf>
    <xf numFmtId="0" fontId="10" fillId="5" borderId="0" xfId="0" applyFont="1" applyFill="1" applyAlignment="1">
      <alignment horizontal="right"/>
    </xf>
    <xf numFmtId="0" fontId="10" fillId="5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/>
    </xf>
    <xf numFmtId="9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165" fontId="4" fillId="4" borderId="11" xfId="0" applyNumberFormat="1" applyFont="1" applyFill="1" applyBorder="1" applyAlignment="1">
      <alignment horizontal="center"/>
    </xf>
    <xf numFmtId="166" fontId="4" fillId="4" borderId="1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9" fontId="4" fillId="4" borderId="11" xfId="0" applyNumberFormat="1" applyFont="1" applyFill="1" applyBorder="1" applyAlignment="1">
      <alignment horizontal="center"/>
    </xf>
    <xf numFmtId="9" fontId="4" fillId="4" borderId="1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3" fontId="8" fillId="5" borderId="0" xfId="0" applyNumberFormat="1" applyFont="1" applyFill="1" applyBorder="1" applyAlignment="1">
      <alignment horizontal="right" vertical="center"/>
    </xf>
    <xf numFmtId="9" fontId="8" fillId="5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3" fontId="11" fillId="2" borderId="1" xfId="0" applyNumberFormat="1" applyFont="1" applyFill="1" applyBorder="1" applyAlignment="1" applyProtection="1">
      <alignment horizontal="center" vertical="center"/>
      <protection locked="0"/>
    </xf>
    <xf numFmtId="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1" fontId="4" fillId="4" borderId="0" xfId="0" applyNumberFormat="1" applyFont="1" applyFill="1" applyBorder="1" applyAlignment="1" applyProtection="1">
      <alignment horizontal="center" vertical="center"/>
      <protection locked="0"/>
    </xf>
    <xf numFmtId="165" fontId="4" fillId="4" borderId="0" xfId="0" applyNumberFormat="1" applyFont="1" applyFill="1" applyBorder="1" applyAlignment="1" applyProtection="1">
      <alignment horizontal="center" vertical="center"/>
      <protection locked="0"/>
    </xf>
    <xf numFmtId="9" fontId="4" fillId="4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9" fontId="4" fillId="4" borderId="11" xfId="0" applyNumberFormat="1" applyFont="1" applyFill="1" applyBorder="1" applyAlignment="1" applyProtection="1">
      <alignment horizontal="center" vertical="center"/>
      <protection locked="0"/>
    </xf>
    <xf numFmtId="9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4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right"/>
    </xf>
    <xf numFmtId="0" fontId="4" fillId="5" borderId="12" xfId="0" applyFont="1" applyFill="1" applyBorder="1" applyAlignment="1" applyProtection="1">
      <alignment horizontal="right"/>
      <protection locked="0"/>
    </xf>
    <xf numFmtId="0" fontId="4" fillId="5" borderId="12" xfId="0" applyFont="1" applyFill="1" applyBorder="1" applyAlignment="1" applyProtection="1">
      <alignment horizontal="right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>
      <alignment horizontal="right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right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/>
    </xf>
    <xf numFmtId="0" fontId="11" fillId="5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9" fontId="4" fillId="5" borderId="14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center" vertical="center"/>
    </xf>
    <xf numFmtId="166" fontId="4" fillId="5" borderId="15" xfId="0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right" vertical="center"/>
    </xf>
    <xf numFmtId="166" fontId="4" fillId="5" borderId="7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right" vertical="center"/>
    </xf>
    <xf numFmtId="1" fontId="4" fillId="5" borderId="14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 applyProtection="1">
      <alignment horizontal="center" vertical="center"/>
    </xf>
    <xf numFmtId="9" fontId="4" fillId="4" borderId="1" xfId="0" applyNumberFormat="1" applyFont="1" applyFill="1" applyBorder="1" applyAlignment="1" applyProtection="1">
      <alignment horizontal="center" vertical="center"/>
    </xf>
    <xf numFmtId="167" fontId="4" fillId="4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65" fontId="8" fillId="6" borderId="1" xfId="0" applyNumberFormat="1" applyFont="1" applyFill="1" applyBorder="1" applyAlignment="1" applyProtection="1">
      <alignment horizontal="center" vertical="center"/>
      <protection locked="0"/>
    </xf>
    <xf numFmtId="165" fontId="12" fillId="6" borderId="1" xfId="0" applyNumberFormat="1" applyFont="1" applyFill="1" applyBorder="1" applyAlignment="1" applyProtection="1">
      <alignment horizontal="center" vertical="center"/>
      <protection locked="0"/>
    </xf>
    <xf numFmtId="9" fontId="8" fillId="6" borderId="1" xfId="0" applyNumberFormat="1" applyFont="1" applyFill="1" applyBorder="1" applyAlignment="1" applyProtection="1">
      <alignment horizontal="center" vertical="center"/>
      <protection locked="0"/>
    </xf>
    <xf numFmtId="1" fontId="12" fillId="6" borderId="1" xfId="0" applyNumberFormat="1" applyFont="1" applyFill="1" applyBorder="1" applyAlignment="1" applyProtection="1">
      <alignment horizontal="center" vertical="center"/>
      <protection locked="0"/>
    </xf>
    <xf numFmtId="3" fontId="12" fillId="6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NumberFormat="1" applyFont="1" applyFill="1" applyBorder="1" applyAlignment="1" applyProtection="1">
      <alignment horizontal="center" vertical="center"/>
      <protection locked="0"/>
    </xf>
    <xf numFmtId="165" fontId="4" fillId="5" borderId="0" xfId="0" applyNumberFormat="1" applyFont="1" applyFill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3" fontId="11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9" fontId="8" fillId="6" borderId="1" xfId="416" applyFont="1" applyFill="1" applyBorder="1" applyAlignment="1" applyProtection="1">
      <alignment horizontal="center" vertical="center"/>
      <protection locked="0"/>
    </xf>
    <xf numFmtId="17" fontId="8" fillId="6" borderId="1" xfId="0" applyNumberFormat="1" applyFont="1" applyFill="1" applyBorder="1" applyAlignment="1" applyProtection="1">
      <alignment horizontal="center" vertical="center"/>
      <protection locked="0"/>
    </xf>
    <xf numFmtId="165" fontId="8" fillId="6" borderId="1" xfId="415" applyNumberFormat="1" applyFont="1" applyFill="1" applyBorder="1" applyAlignment="1" applyProtection="1">
      <alignment horizontal="center" vertical="center"/>
      <protection locked="0"/>
    </xf>
    <xf numFmtId="14" fontId="8" fillId="6" borderId="1" xfId="0" applyNumberFormat="1" applyFont="1" applyFill="1" applyBorder="1" applyAlignment="1" applyProtection="1">
      <alignment horizontal="center" vertical="center"/>
      <protection locked="0"/>
    </xf>
    <xf numFmtId="1" fontId="8" fillId="6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right"/>
    </xf>
    <xf numFmtId="0" fontId="4" fillId="5" borderId="12" xfId="0" applyFont="1" applyFill="1" applyBorder="1" applyAlignment="1" applyProtection="1">
      <alignment horizontal="right"/>
    </xf>
    <xf numFmtId="0" fontId="4" fillId="5" borderId="12" xfId="0" applyFont="1" applyFill="1" applyBorder="1" applyAlignment="1" applyProtection="1">
      <alignment horizontal="right" vertical="center"/>
    </xf>
    <xf numFmtId="0" fontId="4" fillId="5" borderId="13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right"/>
    </xf>
    <xf numFmtId="0" fontId="4" fillId="5" borderId="0" xfId="0" applyFont="1" applyFill="1" applyBorder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0" fontId="4" fillId="5" borderId="9" xfId="0" applyFont="1" applyFill="1" applyBorder="1" applyAlignment="1" applyProtection="1">
      <alignment horizontal="right"/>
    </xf>
    <xf numFmtId="0" fontId="4" fillId="5" borderId="0" xfId="0" applyFont="1" applyFill="1" applyBorder="1" applyAlignment="1" applyProtection="1">
      <alignment horizontal="right" vertical="center"/>
    </xf>
    <xf numFmtId="0" fontId="8" fillId="5" borderId="0" xfId="0" applyNumberFormat="1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right"/>
    </xf>
    <xf numFmtId="0" fontId="4" fillId="5" borderId="16" xfId="0" applyFont="1" applyFill="1" applyBorder="1" applyAlignment="1" applyProtection="1">
      <alignment horizontal="right"/>
    </xf>
    <xf numFmtId="0" fontId="4" fillId="5" borderId="2" xfId="0" applyFont="1" applyFill="1" applyBorder="1" applyAlignment="1" applyProtection="1">
      <alignment horizontal="right"/>
    </xf>
    <xf numFmtId="0" fontId="4" fillId="5" borderId="2" xfId="0" applyFont="1" applyFill="1" applyBorder="1" applyAlignment="1" applyProtection="1">
      <alignment horizontal="right" vertical="center"/>
    </xf>
    <xf numFmtId="0" fontId="4" fillId="5" borderId="17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right"/>
    </xf>
    <xf numFmtId="0" fontId="8" fillId="6" borderId="16" xfId="0" applyFont="1" applyFill="1" applyBorder="1" applyAlignment="1" applyProtection="1">
      <alignment horizontal="right"/>
    </xf>
    <xf numFmtId="0" fontId="4" fillId="5" borderId="9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/>
    <xf numFmtId="166" fontId="4" fillId="5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</xf>
    <xf numFmtId="3" fontId="4" fillId="5" borderId="0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right" vertical="center"/>
    </xf>
    <xf numFmtId="0" fontId="10" fillId="5" borderId="0" xfId="0" applyFont="1" applyFill="1" applyAlignment="1" applyProtection="1">
      <alignment horizontal="right" vertical="center"/>
    </xf>
    <xf numFmtId="1" fontId="4" fillId="4" borderId="3" xfId="0" applyNumberFormat="1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9" fontId="4" fillId="5" borderId="0" xfId="0" applyNumberFormat="1" applyFont="1" applyFill="1" applyBorder="1" applyAlignment="1" applyProtection="1">
      <alignment horizontal="right" vertical="center"/>
    </xf>
    <xf numFmtId="3" fontId="4" fillId="5" borderId="0" xfId="0" applyNumberFormat="1" applyFont="1" applyFill="1" applyBorder="1" applyAlignment="1" applyProtection="1">
      <alignment horizontal="right" vertical="center"/>
    </xf>
    <xf numFmtId="9" fontId="4" fillId="5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3" fontId="4" fillId="5" borderId="7" xfId="0" applyNumberFormat="1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right" vertical="center"/>
    </xf>
    <xf numFmtId="0" fontId="4" fillId="5" borderId="14" xfId="0" applyFont="1" applyFill="1" applyBorder="1" applyAlignment="1" applyProtection="1">
      <alignment horizontal="right" vertical="center"/>
    </xf>
    <xf numFmtId="0" fontId="4" fillId="5" borderId="15" xfId="0" applyFont="1" applyFill="1" applyBorder="1" applyAlignment="1" applyProtection="1">
      <alignment horizontal="center" vertical="center"/>
    </xf>
    <xf numFmtId="0" fontId="8" fillId="6" borderId="19" xfId="0" applyFont="1" applyFill="1" applyBorder="1" applyAlignment="1" applyProtection="1">
      <alignment horizontal="right"/>
    </xf>
    <xf numFmtId="0" fontId="11" fillId="5" borderId="0" xfId="0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165" fontId="4" fillId="4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9" fontId="4" fillId="4" borderId="1" xfId="416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9" fontId="4" fillId="5" borderId="14" xfId="0" applyNumberFormat="1" applyFont="1" applyFill="1" applyBorder="1" applyAlignment="1" applyProtection="1">
      <alignment horizontal="right" vertical="center"/>
    </xf>
    <xf numFmtId="3" fontId="4" fillId="5" borderId="15" xfId="0" applyNumberFormat="1" applyFont="1" applyFill="1" applyBorder="1" applyAlignment="1" applyProtection="1">
      <alignment horizontal="center" vertical="center"/>
    </xf>
    <xf numFmtId="3" fontId="4" fillId="5" borderId="13" xfId="0" applyNumberFormat="1" applyFont="1" applyFill="1" applyBorder="1" applyAlignment="1" applyProtection="1">
      <alignment horizontal="center" vertical="center"/>
    </xf>
    <xf numFmtId="165" fontId="4" fillId="5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top" wrapText="1"/>
    </xf>
    <xf numFmtId="0" fontId="4" fillId="5" borderId="9" xfId="0" applyFont="1" applyFill="1" applyBorder="1" applyAlignment="1" applyProtection="1">
      <alignment vertical="top" wrapText="1"/>
    </xf>
    <xf numFmtId="0" fontId="4" fillId="5" borderId="7" xfId="0" applyFont="1" applyFill="1" applyBorder="1" applyAlignment="1" applyProtection="1">
      <alignment vertical="top" wrapText="1"/>
    </xf>
    <xf numFmtId="1" fontId="11" fillId="5" borderId="0" xfId="0" applyNumberFormat="1" applyFont="1" applyFill="1" applyBorder="1" applyAlignment="1" applyProtection="1">
      <alignment horizontal="center" vertical="center"/>
    </xf>
    <xf numFmtId="166" fontId="4" fillId="5" borderId="7" xfId="0" applyNumberFormat="1" applyFont="1" applyFill="1" applyBorder="1" applyAlignment="1" applyProtection="1">
      <alignment horizontal="center" vertical="center"/>
    </xf>
    <xf numFmtId="1" fontId="4" fillId="5" borderId="14" xfId="0" applyNumberFormat="1" applyFont="1" applyFill="1" applyBorder="1" applyAlignment="1" applyProtection="1">
      <alignment horizontal="right" vertical="center"/>
    </xf>
    <xf numFmtId="1" fontId="4" fillId="5" borderId="14" xfId="0" applyNumberFormat="1" applyFont="1" applyFill="1" applyBorder="1" applyAlignment="1" applyProtection="1">
      <alignment horizontal="center" vertical="center"/>
    </xf>
    <xf numFmtId="166" fontId="4" fillId="5" borderId="15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right" vertical="center"/>
    </xf>
    <xf numFmtId="3" fontId="11" fillId="5" borderId="0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/>
    </xf>
    <xf numFmtId="0" fontId="10" fillId="5" borderId="0" xfId="0" applyFont="1" applyFill="1" applyBorder="1" applyAlignment="1" applyProtection="1">
      <alignment horizontal="right" vertical="center"/>
    </xf>
    <xf numFmtId="165" fontId="10" fillId="5" borderId="1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right" vertical="center"/>
    </xf>
    <xf numFmtId="165" fontId="10" fillId="4" borderId="1" xfId="0" applyNumberFormat="1" applyFont="1" applyFill="1" applyBorder="1" applyAlignment="1" applyProtection="1">
      <alignment horizontal="center" vertical="center"/>
    </xf>
    <xf numFmtId="9" fontId="8" fillId="5" borderId="0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Alignment="1" applyProtection="1">
      <alignment horizontal="right" vertical="center"/>
    </xf>
    <xf numFmtId="0" fontId="8" fillId="5" borderId="0" xfId="0" applyFont="1" applyFill="1" applyAlignment="1" applyProtection="1">
      <alignment horizontal="right"/>
    </xf>
    <xf numFmtId="165" fontId="4" fillId="5" borderId="0" xfId="0" applyNumberFormat="1" applyFont="1" applyFill="1" applyAlignment="1" applyProtection="1">
      <alignment horizontal="right" vertical="center"/>
    </xf>
    <xf numFmtId="168" fontId="4" fillId="4" borderId="1" xfId="0" applyNumberFormat="1" applyFont="1" applyFill="1" applyBorder="1" applyAlignment="1" applyProtection="1">
      <alignment horizontal="center" vertical="center"/>
    </xf>
    <xf numFmtId="165" fontId="4" fillId="4" borderId="1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165" fontId="4" fillId="5" borderId="0" xfId="0" applyNumberFormat="1" applyFont="1" applyFill="1" applyBorder="1" applyAlignment="1" applyProtection="1">
      <alignment horizontal="right" vertical="center"/>
    </xf>
    <xf numFmtId="0" fontId="4" fillId="3" borderId="19" xfId="0" applyFont="1" applyFill="1" applyBorder="1" applyAlignment="1" applyProtection="1">
      <alignment horizontal="right"/>
    </xf>
    <xf numFmtId="3" fontId="11" fillId="5" borderId="0" xfId="0" applyNumberFormat="1" applyFont="1" applyFill="1" applyBorder="1" applyAlignment="1" applyProtection="1">
      <alignment horizontal="right" vertical="center"/>
    </xf>
    <xf numFmtId="167" fontId="11" fillId="4" borderId="1" xfId="0" applyNumberFormat="1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18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left" vertical="top"/>
    </xf>
    <xf numFmtId="0" fontId="13" fillId="6" borderId="6" xfId="0" applyFont="1" applyFill="1" applyBorder="1" applyAlignment="1" applyProtection="1">
      <alignment horizontal="center" vertical="center"/>
    </xf>
    <xf numFmtId="0" fontId="13" fillId="6" borderId="20" xfId="0" applyFont="1" applyFill="1" applyBorder="1" applyAlignment="1" applyProtection="1">
      <alignment horizontal="center" vertical="center"/>
    </xf>
    <xf numFmtId="165" fontId="4" fillId="5" borderId="9" xfId="0" applyNumberFormat="1" applyFont="1" applyFill="1" applyBorder="1" applyAlignment="1" applyProtection="1">
      <alignment horizontal="right" vertical="center"/>
    </xf>
    <xf numFmtId="165" fontId="4" fillId="5" borderId="7" xfId="0" applyNumberFormat="1" applyFont="1" applyFill="1" applyBorder="1" applyAlignment="1" applyProtection="1">
      <alignment horizontal="right" vertical="center"/>
    </xf>
    <xf numFmtId="0" fontId="13" fillId="6" borderId="19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7" fillId="5" borderId="7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left" vertical="top"/>
      <protection locked="0"/>
    </xf>
    <xf numFmtId="0" fontId="4" fillId="5" borderId="0" xfId="0" applyFont="1" applyFill="1" applyBorder="1" applyAlignment="1" applyProtection="1">
      <alignment horizontal="left" vertical="top"/>
      <protection locked="0"/>
    </xf>
    <xf numFmtId="0" fontId="6" fillId="7" borderId="6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165" fontId="11" fillId="5" borderId="9" xfId="0" applyNumberFormat="1" applyFont="1" applyFill="1" applyBorder="1" applyAlignment="1">
      <alignment horizontal="center" vertical="center"/>
    </xf>
    <xf numFmtId="165" fontId="11" fillId="5" borderId="7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 applyProtection="1">
      <alignment horizontal="left" vertical="top"/>
      <protection locked="0"/>
    </xf>
    <xf numFmtId="0" fontId="4" fillId="5" borderId="12" xfId="0" applyFont="1" applyFill="1" applyBorder="1" applyAlignment="1" applyProtection="1">
      <alignment horizontal="left" vertical="top"/>
      <protection locked="0"/>
    </xf>
    <xf numFmtId="0" fontId="4" fillId="5" borderId="13" xfId="0" applyFont="1" applyFill="1" applyBorder="1" applyAlignment="1" applyProtection="1">
      <alignment horizontal="left" vertical="top"/>
      <protection locked="0"/>
    </xf>
    <xf numFmtId="0" fontId="4" fillId="5" borderId="7" xfId="0" applyFont="1" applyFill="1" applyBorder="1" applyAlignment="1" applyProtection="1">
      <alignment horizontal="left" vertical="top"/>
      <protection locked="0"/>
    </xf>
    <xf numFmtId="0" fontId="4" fillId="5" borderId="10" xfId="0" applyFont="1" applyFill="1" applyBorder="1" applyAlignment="1" applyProtection="1">
      <alignment horizontal="left" vertical="top"/>
      <protection locked="0"/>
    </xf>
    <xf numFmtId="0" fontId="4" fillId="5" borderId="14" xfId="0" applyFont="1" applyFill="1" applyBorder="1" applyAlignment="1" applyProtection="1">
      <alignment horizontal="left" vertical="top"/>
      <protection locked="0"/>
    </xf>
    <xf numFmtId="0" fontId="4" fillId="5" borderId="15" xfId="0" applyFont="1" applyFill="1" applyBorder="1" applyAlignment="1" applyProtection="1">
      <alignment horizontal="left" vertical="top"/>
      <protection locked="0"/>
    </xf>
    <xf numFmtId="9" fontId="4" fillId="4" borderId="8" xfId="0" applyNumberFormat="1" applyFont="1" applyFill="1" applyBorder="1" applyAlignment="1" applyProtection="1">
      <alignment horizontal="center" vertical="center" wrapText="1"/>
      <protection locked="0"/>
    </xf>
    <xf numFmtId="9" fontId="4" fillId="4" borderId="9" xfId="0" applyNumberFormat="1" applyFont="1" applyFill="1" applyBorder="1" applyAlignment="1" applyProtection="1">
      <alignment horizontal="center" vertical="center" wrapText="1"/>
      <protection locked="0"/>
    </xf>
  </cellXfs>
  <cellStyles count="417">
    <cellStyle name="Currency" xfId="415" builtinId="4"/>
    <cellStyle name="Followed Hyperlink" xfId="2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10" builtinId="9" hidden="1"/>
    <cellStyle name="Followed Hyperlink" xfId="2" builtinId="9" hidden="1"/>
    <cellStyle name="Followed Hyperlink" xfId="48" builtinId="9" hidden="1"/>
    <cellStyle name="Followed Hyperlink" xfId="16" builtinId="9" hidden="1"/>
    <cellStyle name="Followed Hyperlink" xfId="30" builtinId="9" hidden="1"/>
    <cellStyle name="Followed Hyperlink" xfId="36" builtinId="9" hidden="1"/>
    <cellStyle name="Followed Hyperlink" xfId="44" builtinId="9" hidden="1"/>
    <cellStyle name="Followed Hyperlink" xfId="50" builtinId="9" hidden="1"/>
    <cellStyle name="Followed Hyperlink" xfId="6" builtinId="9" hidden="1"/>
    <cellStyle name="Followed Hyperlink" xfId="8" builtinId="9" hidden="1"/>
    <cellStyle name="Followed Hyperlink" xfId="14" builtinId="9" hidden="1"/>
    <cellStyle name="Followed Hyperlink" xfId="4" builtinId="9" hidden="1"/>
    <cellStyle name="Followed Hyperlink" xfId="34" builtinId="9" hidden="1"/>
    <cellStyle name="Followed Hyperlink" xfId="24" builtinId="9" hidden="1"/>
    <cellStyle name="Followed Hyperlink" xfId="52" builtinId="9" hidden="1"/>
    <cellStyle name="Followed Hyperlink" xfId="18" builtinId="9" hidden="1"/>
    <cellStyle name="Followed Hyperlink" xfId="42" builtinId="9" hidden="1"/>
    <cellStyle name="Followed Hyperlink" xfId="60" builtinId="9" hidden="1"/>
    <cellStyle name="Followed Hyperlink" xfId="46" builtinId="9" hidden="1"/>
    <cellStyle name="Followed Hyperlink" xfId="38" builtinId="9" hidden="1"/>
    <cellStyle name="Followed Hyperlink" xfId="12" builtinId="9" hidden="1"/>
    <cellStyle name="Followed Hyperlink" xfId="20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4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Hyperlink" xfId="45" builtinId="8" hidden="1"/>
    <cellStyle name="Hyperlink" xfId="55" builtinId="8" hidden="1"/>
    <cellStyle name="Hyperlink" xfId="25" builtinId="8" hidden="1"/>
    <cellStyle name="Hyperlink" xfId="19" builtinId="8" hidden="1"/>
    <cellStyle name="Hyperlink" xfId="47" builtinId="8" hidden="1"/>
    <cellStyle name="Hyperlink" xfId="59" builtinId="8" hidden="1"/>
    <cellStyle name="Hyperlink" xfId="51" builtinId="8" hidden="1"/>
    <cellStyle name="Hyperlink" xfId="53" builtinId="8" hidden="1"/>
    <cellStyle name="Hyperlink" xfId="33" builtinId="8" hidden="1"/>
    <cellStyle name="Hyperlink" xfId="37" builtinId="8" hidden="1"/>
    <cellStyle name="Hyperlink" xfId="43" builtinId="8" hidden="1"/>
    <cellStyle name="Hyperlink" xfId="23" builtinId="8" hidden="1"/>
    <cellStyle name="Hyperlink" xfId="9" builtinId="8" hidden="1"/>
    <cellStyle name="Hyperlink" xfId="27" builtinId="8" hidden="1"/>
    <cellStyle name="Hyperlink" xfId="57" builtinId="8" hidden="1"/>
    <cellStyle name="Hyperlink" xfId="31" builtinId="8" hidden="1"/>
    <cellStyle name="Hyperlink" xfId="3" builtinId="8" hidden="1"/>
    <cellStyle name="Hyperlink" xfId="35" builtinId="8" hidden="1"/>
    <cellStyle name="Hyperlink" xfId="49" builtinId="8" hidden="1"/>
    <cellStyle name="Hyperlink" xfId="39" builtinId="8" hidden="1"/>
    <cellStyle name="Hyperlink" xfId="41" builtinId="8" hidden="1"/>
    <cellStyle name="Hyperlink" xfId="15" builtinId="8" hidden="1"/>
    <cellStyle name="Hyperlink" xfId="11" builtinId="8" hidden="1"/>
    <cellStyle name="Hyperlink" xfId="5" builtinId="8" hidden="1"/>
    <cellStyle name="Hyperlink" xfId="7" builtinId="8" hidden="1"/>
    <cellStyle name="Hyperlink" xfId="29" builtinId="8" hidden="1"/>
    <cellStyle name="Hyperlink" xfId="21" builtinId="8" hidden="1"/>
    <cellStyle name="Hyperlink" xfId="17" builtinId="8" hidden="1"/>
    <cellStyle name="Hyperlink" xfId="13" builtinId="8" hidden="1"/>
    <cellStyle name="Hyperlink" xfId="1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Normal" xfId="0" builtinId="0"/>
    <cellStyle name="Percent" xfId="416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1226608</xdr:colOff>
      <xdr:row>1</xdr:row>
      <xdr:rowOff>119857</xdr:rowOff>
    </xdr:from>
    <xdr:ext cx="833173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726671" y="322263"/>
          <a:ext cx="833173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103981</xdr:colOff>
      <xdr:row>4</xdr:row>
      <xdr:rowOff>365918</xdr:rowOff>
    </xdr:from>
    <xdr:ext cx="800894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628356" y="1485106"/>
          <a:ext cx="80089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2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8</xdr:col>
      <xdr:colOff>2012155</xdr:colOff>
      <xdr:row>5</xdr:row>
      <xdr:rowOff>101600</xdr:rowOff>
    </xdr:from>
    <xdr:ext cx="84904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5978186" y="1613694"/>
          <a:ext cx="84904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3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1993900</xdr:colOff>
      <xdr:row>27</xdr:row>
      <xdr:rowOff>106363</xdr:rowOff>
    </xdr:from>
    <xdr:ext cx="905934" cy="36933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4506119" y="8512176"/>
          <a:ext cx="905934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12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25400</xdr:colOff>
      <xdr:row>31</xdr:row>
      <xdr:rowOff>21432</xdr:rowOff>
    </xdr:from>
    <xdr:ext cx="990600" cy="369332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0395744" y="9451182"/>
          <a:ext cx="990600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13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819830</xdr:colOff>
      <xdr:row>48</xdr:row>
      <xdr:rowOff>320903</xdr:rowOff>
    </xdr:from>
    <xdr:ext cx="1105166" cy="36933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323294" y="16173224"/>
          <a:ext cx="1105166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15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1959429</xdr:colOff>
      <xdr:row>50</xdr:row>
      <xdr:rowOff>40821</xdr:rowOff>
    </xdr:from>
    <xdr:to>
      <xdr:col>3</xdr:col>
      <xdr:colOff>285750</xdr:colOff>
      <xdr:row>51</xdr:row>
      <xdr:rowOff>285749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2462893" y="16464642"/>
          <a:ext cx="2354036" cy="639536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11906</xdr:colOff>
      <xdr:row>32</xdr:row>
      <xdr:rowOff>33338</xdr:rowOff>
    </xdr:from>
    <xdr:ext cx="990600" cy="36933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10382250" y="10058401"/>
          <a:ext cx="990600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14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13495</xdr:colOff>
      <xdr:row>33</xdr:row>
      <xdr:rowOff>50800</xdr:rowOff>
    </xdr:from>
    <xdr:ext cx="911790" cy="369332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2273531" y="10487479"/>
          <a:ext cx="911790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11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twoCellAnchor>
    <xdr:from>
      <xdr:col>7</xdr:col>
      <xdr:colOff>469390</xdr:colOff>
      <xdr:row>34</xdr:row>
      <xdr:rowOff>25525</xdr:rowOff>
    </xdr:from>
    <xdr:to>
      <xdr:col>7</xdr:col>
      <xdr:colOff>1969295</xdr:colOff>
      <xdr:row>34</xdr:row>
      <xdr:rowOff>101600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>
          <a:stCxn id="37" idx="2"/>
        </xdr:cNvCxnSpPr>
      </xdr:nvCxnSpPr>
      <xdr:spPr>
        <a:xfrm>
          <a:off x="12729426" y="10856811"/>
          <a:ext cx="1499905" cy="760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7</xdr:col>
      <xdr:colOff>535783</xdr:colOff>
      <xdr:row>15</xdr:row>
      <xdr:rowOff>71438</xdr:rowOff>
    </xdr:from>
    <xdr:ext cx="1369218" cy="374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FBDBA53F-3D8E-40FC-9F69-620C84305F2F}"/>
            </a:ext>
          </a:extLst>
        </xdr:cNvPr>
        <xdr:cNvSpPr txBox="1"/>
      </xdr:nvSpPr>
      <xdr:spPr>
        <a:xfrm>
          <a:off x="12501564" y="4964907"/>
          <a:ext cx="136921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Steps</a:t>
          </a:r>
          <a:r>
            <a:rPr lang="en-US" sz="1800" b="1" baseline="0">
              <a:solidFill>
                <a:srgbClr val="FF0000"/>
              </a:solidFill>
            </a:rPr>
            <a:t> 4 &amp; 5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849049" cy="374141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1DA46C22-D26C-4C74-98FD-A259FD638BDC}"/>
            </a:ext>
          </a:extLst>
        </xdr:cNvPr>
        <xdr:cNvSpPr txBox="1"/>
      </xdr:nvSpPr>
      <xdr:spPr>
        <a:xfrm>
          <a:off x="4524375" y="4976813"/>
          <a:ext cx="84904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6</a:t>
          </a:r>
          <a:endParaRPr lang="en-US" sz="1800" b="1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11905</xdr:colOff>
      <xdr:row>18</xdr:row>
      <xdr:rowOff>381000</xdr:rowOff>
    </xdr:from>
    <xdr:ext cx="845344" cy="374141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C6881E7D-6FD2-4D70-B89D-D88E0D86F56E}"/>
            </a:ext>
          </a:extLst>
        </xdr:cNvPr>
        <xdr:cNvSpPr txBox="1"/>
      </xdr:nvSpPr>
      <xdr:spPr>
        <a:xfrm>
          <a:off x="10382249" y="5834063"/>
          <a:ext cx="84534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7 </a:t>
          </a:r>
        </a:p>
      </xdr:txBody>
    </xdr:sp>
    <xdr:clientData/>
  </xdr:oneCellAnchor>
  <xdr:twoCellAnchor>
    <xdr:from>
      <xdr:col>7</xdr:col>
      <xdr:colOff>1869281</xdr:colOff>
      <xdr:row>16</xdr:row>
      <xdr:rowOff>226219</xdr:rowOff>
    </xdr:from>
    <xdr:to>
      <xdr:col>8</xdr:col>
      <xdr:colOff>488156</xdr:colOff>
      <xdr:row>18</xdr:row>
      <xdr:rowOff>95249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591869CC-0AA8-4C25-AB24-7E69A5DB8035}"/>
            </a:ext>
          </a:extLst>
        </xdr:cNvPr>
        <xdr:cNvCxnSpPr/>
      </xdr:nvCxnSpPr>
      <xdr:spPr>
        <a:xfrm>
          <a:off x="13835062" y="5203032"/>
          <a:ext cx="619125" cy="34528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1785938</xdr:colOff>
      <xdr:row>16</xdr:row>
      <xdr:rowOff>309562</xdr:rowOff>
    </xdr:from>
    <xdr:to>
      <xdr:col>8</xdr:col>
      <xdr:colOff>678656</xdr:colOff>
      <xdr:row>19</xdr:row>
      <xdr:rowOff>178593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xmlns="" id="{7C1D98E8-57EC-495E-A182-2FB2B5C32208}"/>
            </a:ext>
          </a:extLst>
        </xdr:cNvPr>
        <xdr:cNvCxnSpPr/>
      </xdr:nvCxnSpPr>
      <xdr:spPr>
        <a:xfrm>
          <a:off x="13751719" y="5286375"/>
          <a:ext cx="892968" cy="73818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20</xdr:row>
      <xdr:rowOff>0</xdr:rowOff>
    </xdr:from>
    <xdr:ext cx="845344" cy="374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49569E9B-71E6-406E-8757-32E5BF2397AD}"/>
            </a:ext>
          </a:extLst>
        </xdr:cNvPr>
        <xdr:cNvSpPr txBox="1"/>
      </xdr:nvSpPr>
      <xdr:spPr>
        <a:xfrm>
          <a:off x="10370344" y="6238875"/>
          <a:ext cx="84534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8 </a:t>
          </a:r>
        </a:p>
      </xdr:txBody>
    </xdr:sp>
    <xdr:clientData/>
  </xdr:oneCellAnchor>
  <xdr:twoCellAnchor>
    <xdr:from>
      <xdr:col>2</xdr:col>
      <xdr:colOff>13608</xdr:colOff>
      <xdr:row>49</xdr:row>
      <xdr:rowOff>68035</xdr:rowOff>
    </xdr:from>
    <xdr:to>
      <xdr:col>4</xdr:col>
      <xdr:colOff>95250</xdr:colOff>
      <xdr:row>51</xdr:row>
      <xdr:rowOff>204107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xmlns="" id="{A4733807-EE5D-4B5F-8853-4699B631D6E4}"/>
            </a:ext>
          </a:extLst>
        </xdr:cNvPr>
        <xdr:cNvCxnSpPr/>
      </xdr:nvCxnSpPr>
      <xdr:spPr>
        <a:xfrm>
          <a:off x="2530929" y="16314964"/>
          <a:ext cx="3864428" cy="707572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1531822</xdr:colOff>
      <xdr:row>50</xdr:row>
      <xdr:rowOff>117361</xdr:rowOff>
    </xdr:from>
    <xdr:to>
      <xdr:col>2</xdr:col>
      <xdr:colOff>299358</xdr:colOff>
      <xdr:row>51</xdr:row>
      <xdr:rowOff>122464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xmlns="" id="{C985AF7D-2024-4979-837F-42DFE17CAC9A}"/>
            </a:ext>
          </a:extLst>
        </xdr:cNvPr>
        <xdr:cNvCxnSpPr/>
      </xdr:nvCxnSpPr>
      <xdr:spPr>
        <a:xfrm>
          <a:off x="2035286" y="16541182"/>
          <a:ext cx="781393" cy="399711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1524000</xdr:colOff>
      <xdr:row>22</xdr:row>
      <xdr:rowOff>0</xdr:rowOff>
    </xdr:from>
    <xdr:ext cx="1008630" cy="37414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1283B9D9-3B54-45A0-875B-35355ACA48D9}"/>
            </a:ext>
          </a:extLst>
        </xdr:cNvPr>
        <xdr:cNvSpPr txBox="1"/>
      </xdr:nvSpPr>
      <xdr:spPr>
        <a:xfrm>
          <a:off x="10572750" y="7034893"/>
          <a:ext cx="100863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10 </a:t>
          </a:r>
        </a:p>
      </xdr:txBody>
    </xdr:sp>
    <xdr:clientData/>
  </xdr:oneCellAnchor>
  <xdr:oneCellAnchor>
    <xdr:from>
      <xdr:col>6</xdr:col>
      <xdr:colOff>2721</xdr:colOff>
      <xdr:row>20</xdr:row>
      <xdr:rowOff>370114</xdr:rowOff>
    </xdr:from>
    <xdr:ext cx="845344" cy="374141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12DA1865-7D1C-41F3-9BF6-137A4A30577A}"/>
            </a:ext>
          </a:extLst>
        </xdr:cNvPr>
        <xdr:cNvSpPr txBox="1"/>
      </xdr:nvSpPr>
      <xdr:spPr>
        <a:xfrm>
          <a:off x="10657114" y="6615793"/>
          <a:ext cx="84534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800" b="1">
              <a:solidFill>
                <a:srgbClr val="FF0000"/>
              </a:solidFill>
            </a:rPr>
            <a:t>Step</a:t>
          </a:r>
          <a:r>
            <a:rPr lang="en-US" sz="1800" b="1" baseline="0">
              <a:solidFill>
                <a:srgbClr val="FF0000"/>
              </a:solidFill>
            </a:rPr>
            <a:t> 9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R88"/>
  <sheetViews>
    <sheetView showGridLines="0" tabSelected="1"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3" width="26.33203125" style="147"/>
    <col min="4" max="4" width="23.1640625" style="147" customWidth="1"/>
    <col min="5" max="5" width="36" style="147" bestFit="1" customWidth="1"/>
    <col min="6" max="7" width="21" style="147" customWidth="1"/>
    <col min="8" max="8" width="26.1640625" style="166" bestFit="1" customWidth="1"/>
    <col min="9" max="9" width="26.33203125" style="203"/>
    <col min="10" max="10" width="35" style="206" bestFit="1" customWidth="1"/>
    <col min="11" max="11" width="21.6640625" style="206" customWidth="1"/>
    <col min="12" max="12" width="20.33203125" style="147" customWidth="1"/>
    <col min="13" max="13" width="38.5" style="147" customWidth="1"/>
    <col min="14" max="16384" width="26.33203125" style="147"/>
  </cols>
  <sheetData>
    <row r="1" spans="1:18" ht="16" customHeight="1">
      <c r="A1" s="140"/>
      <c r="B1" s="141"/>
      <c r="C1" s="141"/>
      <c r="D1" s="141"/>
      <c r="E1" s="141"/>
      <c r="F1" s="141"/>
      <c r="G1" s="141"/>
      <c r="H1" s="142"/>
      <c r="I1" s="143"/>
      <c r="J1" s="144"/>
      <c r="K1" s="144"/>
      <c r="L1" s="145"/>
      <c r="M1" s="145"/>
      <c r="N1" s="146"/>
      <c r="O1" s="146"/>
    </row>
    <row r="2" spans="1:18" ht="31" customHeight="1">
      <c r="A2" s="148"/>
      <c r="B2" s="229" t="s">
        <v>41</v>
      </c>
      <c r="C2" s="229"/>
      <c r="D2" s="229"/>
      <c r="E2" s="229"/>
      <c r="F2" s="229"/>
      <c r="G2" s="229"/>
      <c r="H2" s="229"/>
      <c r="I2" s="230"/>
      <c r="J2" s="146"/>
      <c r="K2" s="146"/>
    </row>
    <row r="3" spans="1:18" s="146" customFormat="1" ht="31" customHeight="1">
      <c r="A3" s="148"/>
      <c r="B3" s="146" t="s">
        <v>76</v>
      </c>
      <c r="C3" s="136"/>
      <c r="D3" s="149"/>
      <c r="E3" s="150"/>
      <c r="F3" s="149"/>
      <c r="G3" s="149"/>
      <c r="H3" s="150"/>
      <c r="I3" s="151"/>
      <c r="N3" s="152"/>
    </row>
    <row r="4" spans="1:18" ht="11" customHeight="1" thickBot="1">
      <c r="A4" s="153"/>
      <c r="B4" s="154"/>
      <c r="C4" s="154"/>
      <c r="D4" s="154"/>
      <c r="E4" s="154"/>
      <c r="F4" s="154"/>
      <c r="G4" s="154"/>
      <c r="H4" s="155"/>
      <c r="I4" s="156"/>
      <c r="J4" s="146"/>
      <c r="K4" s="146"/>
      <c r="N4" s="157"/>
    </row>
    <row r="5" spans="1:18" ht="31" customHeight="1" thickTop="1" thickBot="1">
      <c r="A5" s="158"/>
      <c r="B5" s="231" t="s">
        <v>46</v>
      </c>
      <c r="C5" s="231"/>
      <c r="D5" s="231"/>
      <c r="E5" s="231"/>
      <c r="F5" s="231"/>
      <c r="G5" s="231"/>
      <c r="H5" s="231"/>
      <c r="I5" s="232"/>
      <c r="J5" s="146"/>
      <c r="K5" s="146"/>
      <c r="N5" s="157"/>
    </row>
    <row r="6" spans="1:18" ht="9" customHeight="1" thickTop="1">
      <c r="A6" s="159"/>
      <c r="B6" s="149"/>
      <c r="C6" s="149"/>
      <c r="D6" s="149"/>
      <c r="E6" s="149"/>
      <c r="F6" s="149"/>
      <c r="G6" s="149"/>
      <c r="H6" s="149"/>
      <c r="I6" s="160"/>
      <c r="J6" s="146"/>
      <c r="K6" s="146"/>
      <c r="N6" s="157"/>
    </row>
    <row r="7" spans="1:18" ht="31" customHeight="1">
      <c r="A7" s="148"/>
      <c r="B7" s="149" t="s">
        <v>27</v>
      </c>
      <c r="C7" s="122"/>
      <c r="G7" s="161"/>
      <c r="H7" s="149" t="s">
        <v>33</v>
      </c>
      <c r="I7" s="123"/>
      <c r="J7" s="162"/>
      <c r="K7" s="146"/>
      <c r="N7" s="157"/>
    </row>
    <row r="8" spans="1:18" s="166" customFormat="1" ht="31" customHeight="1">
      <c r="A8" s="159"/>
      <c r="B8" s="163" t="s">
        <v>40</v>
      </c>
      <c r="C8" s="114">
        <f>IFERROR((C17+C29),"-")</f>
        <v>0</v>
      </c>
      <c r="D8" s="159"/>
      <c r="E8" s="164" t="s">
        <v>73</v>
      </c>
      <c r="F8" s="164" t="s">
        <v>6</v>
      </c>
      <c r="G8" s="164" t="s">
        <v>34</v>
      </c>
      <c r="H8" s="149" t="s">
        <v>34</v>
      </c>
      <c r="I8" s="115" t="str">
        <f>IFERROR(G11,"-")</f>
        <v>-</v>
      </c>
      <c r="J8" s="165"/>
      <c r="K8" s="149"/>
      <c r="N8" s="167"/>
    </row>
    <row r="9" spans="1:18" s="166" customFormat="1" ht="31" customHeight="1">
      <c r="A9" s="159"/>
      <c r="B9" s="149" t="s">
        <v>23</v>
      </c>
      <c r="C9" s="168" t="str">
        <f>IFERROR((I9/(C8/C7)),"-")</f>
        <v>-</v>
      </c>
      <c r="D9" s="169"/>
      <c r="E9" s="170" t="s">
        <v>61</v>
      </c>
      <c r="F9" s="114">
        <f t="shared" ref="F9" si="0">IFERROR(C17,"-")</f>
        <v>0</v>
      </c>
      <c r="G9" s="115">
        <f>IFERROR(I20,"-")</f>
        <v>0</v>
      </c>
      <c r="H9" s="149" t="s">
        <v>32</v>
      </c>
      <c r="I9" s="114" t="str">
        <f>IFERROR((I7/I8),"-")</f>
        <v>-</v>
      </c>
      <c r="J9" s="165"/>
      <c r="K9" s="149"/>
      <c r="N9" s="167"/>
    </row>
    <row r="10" spans="1:18" s="166" customFormat="1" ht="31" customHeight="1">
      <c r="A10" s="159"/>
      <c r="B10" s="149" t="s">
        <v>0</v>
      </c>
      <c r="C10" s="114" t="str">
        <f>IFERROR((C24+C41),"-")</f>
        <v>-</v>
      </c>
      <c r="E10" s="170" t="s">
        <v>62</v>
      </c>
      <c r="F10" s="114">
        <f>IFERROR(C29,"-")</f>
        <v>0</v>
      </c>
      <c r="G10" s="115">
        <f>IFERROR(I35,"-")</f>
        <v>0</v>
      </c>
      <c r="H10" s="171">
        <v>0.1</v>
      </c>
      <c r="I10" s="114" t="str">
        <f>IFERROR((I7/(I8-H10)),"-")</f>
        <v>-</v>
      </c>
      <c r="J10" s="172"/>
      <c r="K10" s="173"/>
      <c r="N10" s="167"/>
    </row>
    <row r="11" spans="1:18" s="166" customFormat="1" ht="31" customHeight="1">
      <c r="A11" s="159"/>
      <c r="B11" s="160" t="s">
        <v>66</v>
      </c>
      <c r="C11" s="115" t="str">
        <f>IFERROR((I7/C8),"-")</f>
        <v>-</v>
      </c>
      <c r="E11" s="170" t="s">
        <v>81</v>
      </c>
      <c r="F11" s="114">
        <f>IFERROR((F9+F10),"-")</f>
        <v>0</v>
      </c>
      <c r="G11" s="115" t="str">
        <f>IFERROR((((F9*G9)+(F10*G10))/F11),"-")</f>
        <v>-</v>
      </c>
      <c r="H11" s="171">
        <v>0.15</v>
      </c>
      <c r="I11" s="114" t="str">
        <f>IFERROR((I7/(I8-H11)),"-")</f>
        <v>-</v>
      </c>
      <c r="J11" s="171"/>
      <c r="K11" s="149"/>
      <c r="N11" s="167"/>
    </row>
    <row r="12" spans="1:18" s="166" customFormat="1" ht="31" customHeight="1">
      <c r="A12" s="159"/>
      <c r="B12" s="163"/>
      <c r="C12" s="174"/>
      <c r="H12" s="171">
        <v>0.2</v>
      </c>
      <c r="I12" s="114" t="str">
        <f>IFERROR((I7/(I8-H12)),"-")</f>
        <v>-</v>
      </c>
      <c r="N12" s="167"/>
    </row>
    <row r="13" spans="1:18" s="166" customFormat="1" ht="31" customHeight="1">
      <c r="A13" s="159"/>
      <c r="B13" s="163"/>
      <c r="C13" s="174"/>
      <c r="D13" s="149"/>
      <c r="E13" s="174"/>
      <c r="F13" s="149"/>
      <c r="G13" s="149"/>
      <c r="H13" s="171"/>
      <c r="I13" s="175"/>
      <c r="J13" s="233"/>
      <c r="K13" s="233"/>
      <c r="L13" s="233"/>
      <c r="M13" s="233"/>
      <c r="R13" s="167"/>
    </row>
    <row r="14" spans="1:18" s="166" customFormat="1" ht="9" customHeight="1">
      <c r="A14" s="176"/>
      <c r="B14" s="177"/>
      <c r="C14" s="177"/>
      <c r="D14" s="177"/>
      <c r="E14" s="177"/>
      <c r="F14" s="177"/>
      <c r="G14" s="177"/>
      <c r="H14" s="177"/>
      <c r="I14" s="178"/>
      <c r="J14" s="233"/>
      <c r="K14" s="233"/>
      <c r="L14" s="233"/>
      <c r="M14" s="233"/>
      <c r="R14" s="167"/>
    </row>
    <row r="15" spans="1:18" s="166" customFormat="1" ht="31" customHeight="1" thickBot="1">
      <c r="A15" s="179"/>
      <c r="B15" s="234" t="s">
        <v>2</v>
      </c>
      <c r="C15" s="234"/>
      <c r="D15" s="234"/>
      <c r="E15" s="234"/>
      <c r="F15" s="234"/>
      <c r="G15" s="234"/>
      <c r="H15" s="234"/>
      <c r="I15" s="235"/>
      <c r="J15" s="233"/>
      <c r="K15" s="233"/>
      <c r="L15" s="233"/>
      <c r="M15" s="233"/>
      <c r="R15" s="167"/>
    </row>
    <row r="16" spans="1:18" ht="7" customHeight="1" thickTop="1">
      <c r="A16" s="159"/>
      <c r="B16" s="149"/>
      <c r="C16" s="149"/>
      <c r="D16" s="149"/>
      <c r="E16" s="149"/>
      <c r="F16" s="149"/>
      <c r="G16" s="149"/>
      <c r="H16" s="149"/>
      <c r="I16" s="160"/>
      <c r="J16" s="233"/>
      <c r="K16" s="233"/>
      <c r="L16" s="233"/>
      <c r="M16" s="233"/>
      <c r="R16" s="157"/>
    </row>
    <row r="17" spans="1:18" s="166" customFormat="1" ht="31" customHeight="1">
      <c r="A17" s="236" t="s">
        <v>44</v>
      </c>
      <c r="B17" s="237"/>
      <c r="C17" s="123"/>
      <c r="D17" s="180"/>
      <c r="E17" s="181"/>
      <c r="F17" s="182"/>
      <c r="G17" s="182"/>
      <c r="H17" s="149"/>
      <c r="I17" s="151" t="s">
        <v>58</v>
      </c>
      <c r="J17" s="233"/>
      <c r="K17" s="233"/>
      <c r="L17" s="233"/>
      <c r="M17" s="233"/>
      <c r="R17" s="167"/>
    </row>
    <row r="18" spans="1:18" s="166" customFormat="1" ht="7" customHeight="1">
      <c r="A18" s="159"/>
      <c r="B18" s="183"/>
      <c r="C18" s="183"/>
      <c r="D18" s="183"/>
      <c r="E18" s="183"/>
      <c r="F18" s="183"/>
      <c r="G18" s="183"/>
      <c r="H18" s="149"/>
      <c r="I18" s="151"/>
      <c r="J18" s="233"/>
      <c r="K18" s="233"/>
      <c r="L18" s="233"/>
      <c r="M18" s="233"/>
      <c r="R18" s="167"/>
    </row>
    <row r="19" spans="1:18" s="166" customFormat="1" ht="31" customHeight="1">
      <c r="A19" s="159"/>
      <c r="B19" s="149"/>
      <c r="C19" s="164" t="s">
        <v>29</v>
      </c>
      <c r="D19" s="183"/>
      <c r="E19" s="227" t="s">
        <v>80</v>
      </c>
      <c r="F19" s="228"/>
      <c r="H19" s="149" t="s">
        <v>33</v>
      </c>
      <c r="I19" s="123"/>
    </row>
    <row r="20" spans="1:18" s="166" customFormat="1" ht="31" customHeight="1">
      <c r="A20" s="159"/>
      <c r="B20" s="149" t="s">
        <v>90</v>
      </c>
      <c r="C20" s="114" t="str">
        <f>IFERROR((F20/F21),"-")</f>
        <v>-</v>
      </c>
      <c r="D20" s="181"/>
      <c r="E20" s="184" t="s">
        <v>50</v>
      </c>
      <c r="F20" s="123"/>
      <c r="H20" s="149" t="s">
        <v>34</v>
      </c>
      <c r="I20" s="135"/>
    </row>
    <row r="21" spans="1:18" s="166" customFormat="1" ht="31" customHeight="1">
      <c r="A21" s="159"/>
      <c r="B21" s="149" t="s">
        <v>85</v>
      </c>
      <c r="C21" s="185" t="str">
        <f>IFERROR(((C17/C7)/F20),"-")</f>
        <v>-</v>
      </c>
      <c r="D21" s="181"/>
      <c r="E21" s="186" t="s">
        <v>78</v>
      </c>
      <c r="F21" s="122"/>
      <c r="H21" s="149" t="s">
        <v>32</v>
      </c>
      <c r="I21" s="114" t="str">
        <f>IFERROR((I19/I20),"-")</f>
        <v>-</v>
      </c>
      <c r="J21" s="187"/>
    </row>
    <row r="22" spans="1:18" s="166" customFormat="1" ht="31" customHeight="1">
      <c r="A22" s="159"/>
      <c r="B22" s="149" t="s">
        <v>86</v>
      </c>
      <c r="C22" s="117" t="str">
        <f>IFERROR((C21*F22),"-")</f>
        <v>-</v>
      </c>
      <c r="D22" s="181"/>
      <c r="E22" s="170" t="s">
        <v>88</v>
      </c>
      <c r="F22" s="135"/>
      <c r="H22" s="171">
        <v>0.1</v>
      </c>
      <c r="I22" s="114">
        <f>IFERROR((I19/(I20-H22)),"-")</f>
        <v>0</v>
      </c>
      <c r="J22" s="187"/>
    </row>
    <row r="23" spans="1:18" s="166" customFormat="1" ht="31" customHeight="1">
      <c r="A23" s="159"/>
      <c r="B23" s="149" t="s">
        <v>87</v>
      </c>
      <c r="C23" s="117" t="str">
        <f>IFERROR((C21*F23),"-")</f>
        <v>-</v>
      </c>
      <c r="D23" s="181"/>
      <c r="E23" s="170" t="s">
        <v>89</v>
      </c>
      <c r="F23" s="135"/>
      <c r="H23" s="171">
        <v>0.15</v>
      </c>
      <c r="I23" s="114">
        <f>IFERROR((I19/(I20-H23)),"-")</f>
        <v>0</v>
      </c>
      <c r="J23" s="189"/>
    </row>
    <row r="24" spans="1:18" s="166" customFormat="1" ht="31" customHeight="1">
      <c r="A24" s="159"/>
      <c r="B24" s="149" t="s">
        <v>79</v>
      </c>
      <c r="C24" s="114" t="str">
        <f>IFERROR((C17/C7),"-")</f>
        <v>-</v>
      </c>
      <c r="D24" s="181"/>
      <c r="E24" s="163"/>
      <c r="F24" s="163"/>
      <c r="H24" s="171">
        <v>0.2</v>
      </c>
      <c r="I24" s="114">
        <f>IFERROR((I19/(I20-H24)),"-")</f>
        <v>0</v>
      </c>
      <c r="J24" s="189"/>
    </row>
    <row r="25" spans="1:18" s="166" customFormat="1" ht="16" customHeight="1">
      <c r="A25" s="176"/>
      <c r="B25" s="177"/>
      <c r="C25" s="177"/>
      <c r="D25" s="177"/>
      <c r="E25" s="177"/>
      <c r="F25" s="177"/>
      <c r="G25" s="177"/>
      <c r="H25" s="190"/>
      <c r="I25" s="191"/>
      <c r="J25" s="174"/>
    </row>
    <row r="26" spans="1:18" s="166" customFormat="1" ht="16" customHeight="1">
      <c r="A26" s="159"/>
      <c r="B26" s="149"/>
      <c r="C26" s="149"/>
      <c r="D26" s="149"/>
      <c r="E26" s="149"/>
      <c r="F26" s="149"/>
      <c r="G26" s="149"/>
      <c r="H26" s="171"/>
      <c r="I26" s="192"/>
      <c r="J26" s="174"/>
    </row>
    <row r="27" spans="1:18" s="166" customFormat="1" ht="31" customHeight="1" thickBot="1">
      <c r="A27" s="238" t="s">
        <v>9</v>
      </c>
      <c r="B27" s="234"/>
      <c r="C27" s="234"/>
      <c r="D27" s="234"/>
      <c r="E27" s="234"/>
      <c r="F27" s="234"/>
      <c r="G27" s="234"/>
      <c r="I27" s="160"/>
    </row>
    <row r="28" spans="1:18" s="166" customFormat="1" ht="9" customHeight="1" thickTop="1">
      <c r="A28" s="159"/>
      <c r="B28" s="183"/>
      <c r="C28" s="183"/>
      <c r="D28" s="183"/>
      <c r="E28" s="183"/>
      <c r="F28" s="183"/>
      <c r="G28" s="183"/>
      <c r="H28" s="171"/>
      <c r="I28" s="175"/>
    </row>
    <row r="29" spans="1:18" s="166" customFormat="1" ht="31" customHeight="1">
      <c r="A29" s="159"/>
      <c r="B29" s="193" t="s">
        <v>44</v>
      </c>
      <c r="C29" s="123"/>
      <c r="D29" s="194"/>
      <c r="E29" s="194"/>
      <c r="F29" s="183"/>
      <c r="G29" s="183"/>
      <c r="I29" s="160"/>
    </row>
    <row r="30" spans="1:18" s="166" customFormat="1" ht="10" customHeight="1">
      <c r="A30" s="159"/>
      <c r="B30" s="183"/>
      <c r="C30" s="183"/>
      <c r="D30" s="183"/>
      <c r="E30" s="183"/>
      <c r="F30" s="183"/>
      <c r="G30" s="183"/>
      <c r="I30" s="160"/>
    </row>
    <row r="31" spans="1:18" s="166" customFormat="1" ht="31" customHeight="1">
      <c r="A31" s="159"/>
      <c r="B31" s="183"/>
      <c r="C31" s="164" t="s">
        <v>29</v>
      </c>
      <c r="D31" s="183"/>
      <c r="E31" s="227" t="s">
        <v>80</v>
      </c>
      <c r="F31" s="228"/>
      <c r="G31" s="183"/>
      <c r="I31" s="160"/>
    </row>
    <row r="32" spans="1:18" s="166" customFormat="1" ht="31" customHeight="1">
      <c r="A32" s="159"/>
      <c r="B32" s="149" t="s">
        <v>10</v>
      </c>
      <c r="C32" s="116" t="str">
        <f>IFERROR((((C29/F33)/F32)/C7),"-")</f>
        <v>-</v>
      </c>
      <c r="D32" s="183"/>
      <c r="E32" s="114" t="s">
        <v>82</v>
      </c>
      <c r="F32" s="135"/>
      <c r="G32" s="183"/>
      <c r="I32" s="160"/>
    </row>
    <row r="33" spans="1:13" s="166" customFormat="1" ht="31" customHeight="1">
      <c r="A33" s="159"/>
      <c r="B33" s="149" t="s">
        <v>37</v>
      </c>
      <c r="C33" s="116" t="str">
        <f>IFERROR(((C29/F33)/C7),"-")</f>
        <v>-</v>
      </c>
      <c r="D33" s="183"/>
      <c r="E33" s="117" t="s">
        <v>83</v>
      </c>
      <c r="F33" s="137"/>
      <c r="G33" s="183"/>
      <c r="H33" s="171"/>
      <c r="I33" s="175" t="s">
        <v>84</v>
      </c>
    </row>
    <row r="34" spans="1:13" s="166" customFormat="1" ht="31" customHeight="1">
      <c r="A34" s="159"/>
      <c r="B34" s="149" t="s">
        <v>11</v>
      </c>
      <c r="C34" s="115" t="str">
        <f>IFERROR((C33/C32),"-")</f>
        <v>-</v>
      </c>
      <c r="D34" s="183"/>
      <c r="E34" s="183"/>
      <c r="F34" s="183"/>
      <c r="G34" s="183"/>
      <c r="H34" s="149" t="s">
        <v>33</v>
      </c>
      <c r="I34" s="114">
        <f>IFERROR((I7-I19),"-")</f>
        <v>0</v>
      </c>
    </row>
    <row r="35" spans="1:13" s="166" customFormat="1" ht="31" customHeight="1">
      <c r="A35" s="159"/>
      <c r="B35" s="149" t="s">
        <v>12</v>
      </c>
      <c r="C35" s="114" t="str">
        <f>IFERROR((C29/C7),"-")</f>
        <v>-</v>
      </c>
      <c r="D35" s="183"/>
      <c r="E35" s="183"/>
      <c r="F35" s="183"/>
      <c r="G35" s="183"/>
      <c r="H35" s="149" t="s">
        <v>34</v>
      </c>
      <c r="I35" s="125"/>
    </row>
    <row r="36" spans="1:13" s="166" customFormat="1" ht="31" customHeight="1">
      <c r="A36" s="159"/>
      <c r="B36" s="149" t="s">
        <v>13</v>
      </c>
      <c r="C36" s="114">
        <f>IFERROR(F33,"-")</f>
        <v>0</v>
      </c>
      <c r="D36" s="183"/>
      <c r="E36" s="183"/>
      <c r="F36" s="183"/>
      <c r="G36" s="183"/>
      <c r="H36" s="149" t="s">
        <v>32</v>
      </c>
      <c r="I36" s="114" t="str">
        <f>IFERROR((I34/I35),"-")</f>
        <v>-</v>
      </c>
    </row>
    <row r="37" spans="1:13" s="166" customFormat="1" ht="31" customHeight="1">
      <c r="A37" s="176"/>
      <c r="B37" s="177"/>
      <c r="C37" s="177"/>
      <c r="D37" s="177"/>
      <c r="E37" s="177"/>
      <c r="F37" s="177"/>
      <c r="G37" s="183"/>
      <c r="H37" s="171">
        <v>0.1</v>
      </c>
      <c r="I37" s="114">
        <f>IFERROR((I34/(I35-H37)),"-")</f>
        <v>0</v>
      </c>
    </row>
    <row r="38" spans="1:13" s="166" customFormat="1" ht="31" customHeight="1" thickBot="1">
      <c r="A38" s="238" t="s">
        <v>47</v>
      </c>
      <c r="B38" s="234"/>
      <c r="C38" s="234"/>
      <c r="D38" s="234"/>
      <c r="E38" s="234"/>
      <c r="F38" s="234"/>
      <c r="G38" s="234"/>
      <c r="H38" s="171">
        <v>0.15</v>
      </c>
      <c r="I38" s="114">
        <f>IFERROR((I34/(I35-H38)),"-")</f>
        <v>0</v>
      </c>
      <c r="J38" s="159"/>
      <c r="K38" s="149"/>
      <c r="L38" s="149"/>
      <c r="M38" s="149"/>
    </row>
    <row r="39" spans="1:13" s="166" customFormat="1" ht="31" customHeight="1" thickTop="1">
      <c r="A39" s="159"/>
      <c r="B39" s="183"/>
      <c r="C39" s="183"/>
      <c r="D39" s="183"/>
      <c r="E39" s="183"/>
      <c r="F39" s="183"/>
      <c r="G39" s="183"/>
      <c r="H39" s="171">
        <v>0.2</v>
      </c>
      <c r="I39" s="114">
        <f>IFERROR((I34/(I35-H39)),"-")</f>
        <v>0</v>
      </c>
      <c r="J39" s="195"/>
      <c r="K39" s="195"/>
      <c r="L39" s="195"/>
      <c r="M39" s="195"/>
    </row>
    <row r="40" spans="1:13" s="166" customFormat="1" ht="31" customHeight="1">
      <c r="A40" s="159"/>
      <c r="B40" s="183"/>
      <c r="C40" s="164" t="s">
        <v>29</v>
      </c>
      <c r="D40" s="163"/>
      <c r="E40" s="174"/>
      <c r="F40" s="149"/>
      <c r="G40" s="149"/>
      <c r="H40" s="171">
        <v>0.25</v>
      </c>
      <c r="I40" s="114">
        <f>IFERROR((I34/(I35-H40)),"-")</f>
        <v>0</v>
      </c>
      <c r="J40" s="195"/>
      <c r="K40" s="195"/>
      <c r="L40" s="195"/>
      <c r="M40" s="195"/>
    </row>
    <row r="41" spans="1:13" s="166" customFormat="1" ht="31" customHeight="1">
      <c r="A41" s="159"/>
      <c r="B41" s="149" t="s">
        <v>14</v>
      </c>
      <c r="C41" s="114" t="str">
        <f>IFERROR((C29/C7),"-")</f>
        <v>-</v>
      </c>
      <c r="D41" s="183"/>
      <c r="E41" s="183"/>
      <c r="F41" s="183"/>
      <c r="G41" s="183"/>
      <c r="J41" s="196"/>
      <c r="K41" s="195"/>
      <c r="L41" s="195"/>
      <c r="M41" s="195"/>
    </row>
    <row r="42" spans="1:13" s="166" customFormat="1" ht="31" customHeight="1">
      <c r="A42" s="159"/>
      <c r="D42" s="149"/>
      <c r="E42" s="149"/>
      <c r="F42" s="149"/>
      <c r="G42" s="183"/>
      <c r="H42" s="149"/>
      <c r="I42" s="197"/>
      <c r="J42" s="195"/>
      <c r="K42" s="195"/>
      <c r="L42" s="195"/>
      <c r="M42" s="195"/>
    </row>
    <row r="43" spans="1:13" s="166" customFormat="1" ht="31" customHeight="1" thickBot="1">
      <c r="A43" s="179"/>
      <c r="B43" s="234" t="s">
        <v>48</v>
      </c>
      <c r="C43" s="234"/>
      <c r="D43" s="234"/>
      <c r="E43" s="234"/>
      <c r="F43" s="234"/>
      <c r="G43" s="234"/>
      <c r="H43" s="234"/>
      <c r="I43" s="235"/>
      <c r="J43" s="195"/>
      <c r="K43" s="195"/>
      <c r="L43" s="195"/>
      <c r="M43" s="195"/>
    </row>
    <row r="44" spans="1:13" s="166" customFormat="1" ht="7" customHeight="1" thickTop="1">
      <c r="A44" s="159"/>
      <c r="B44" s="183"/>
      <c r="C44" s="183"/>
      <c r="D44" s="183"/>
      <c r="E44" s="183"/>
      <c r="F44" s="183"/>
      <c r="G44" s="183"/>
      <c r="H44" s="149"/>
      <c r="I44" s="175"/>
      <c r="J44" s="195"/>
      <c r="K44" s="195"/>
      <c r="L44" s="195"/>
      <c r="M44" s="195"/>
    </row>
    <row r="45" spans="1:13" s="166" customFormat="1" ht="31" customHeight="1">
      <c r="A45" s="159"/>
      <c r="B45" s="180"/>
      <c r="C45" s="164" t="s">
        <v>29</v>
      </c>
      <c r="D45" s="182"/>
      <c r="E45" s="182"/>
      <c r="F45" s="182"/>
      <c r="G45" s="182"/>
      <c r="H45" s="149"/>
      <c r="I45" s="151"/>
      <c r="J45" s="149"/>
      <c r="K45" s="149"/>
      <c r="L45" s="149"/>
      <c r="M45" s="149"/>
    </row>
    <row r="46" spans="1:13" s="166" customFormat="1" ht="31" customHeight="1">
      <c r="A46" s="159"/>
      <c r="B46" s="149" t="s">
        <v>38</v>
      </c>
      <c r="C46" s="117" t="str">
        <f>IFERROR(C21,"-")</f>
        <v>-</v>
      </c>
      <c r="D46" s="182"/>
      <c r="E46" s="182"/>
      <c r="F46" s="182"/>
      <c r="G46" s="198"/>
      <c r="H46" s="183"/>
      <c r="I46" s="199"/>
    </row>
    <row r="47" spans="1:13" s="166" customFormat="1" ht="31" customHeight="1">
      <c r="A47" s="159"/>
      <c r="B47" s="149" t="s">
        <v>91</v>
      </c>
      <c r="C47" s="117" t="str">
        <f>IFERROR(C32,"-")</f>
        <v>-</v>
      </c>
      <c r="D47" s="182"/>
      <c r="E47" s="182"/>
      <c r="F47" s="182"/>
      <c r="G47" s="198"/>
      <c r="H47" s="173"/>
      <c r="I47" s="199"/>
      <c r="K47" s="183"/>
      <c r="L47" s="149"/>
      <c r="M47" s="149"/>
    </row>
    <row r="48" spans="1:13" s="149" customFormat="1" ht="17" customHeight="1">
      <c r="A48" s="176"/>
      <c r="B48" s="177"/>
      <c r="C48" s="200"/>
      <c r="D48" s="200"/>
      <c r="E48" s="201"/>
      <c r="F48" s="200"/>
      <c r="G48" s="200"/>
      <c r="H48" s="190"/>
      <c r="I48" s="202"/>
      <c r="J48" s="203"/>
      <c r="K48" s="203"/>
      <c r="L48" s="166"/>
      <c r="M48" s="166"/>
    </row>
    <row r="49" spans="1:13" s="166" customFormat="1" ht="31" customHeight="1" thickBot="1">
      <c r="A49" s="204"/>
      <c r="B49" s="234" t="s">
        <v>16</v>
      </c>
      <c r="C49" s="234"/>
      <c r="D49" s="234"/>
      <c r="E49" s="234"/>
      <c r="F49" s="234"/>
      <c r="G49" s="234"/>
      <c r="H49" s="234"/>
      <c r="I49" s="235"/>
      <c r="J49" s="183"/>
      <c r="K49" s="183"/>
      <c r="L49" s="149"/>
      <c r="M49" s="149"/>
    </row>
    <row r="50" spans="1:13" s="166" customFormat="1" ht="14" customHeight="1" thickTop="1">
      <c r="A50" s="159"/>
      <c r="B50" s="183"/>
      <c r="C50" s="183"/>
      <c r="D50" s="183"/>
      <c r="E50" s="183"/>
      <c r="F50" s="183"/>
      <c r="G50" s="183"/>
      <c r="H50" s="149"/>
      <c r="I50" s="151"/>
      <c r="J50" s="203"/>
      <c r="K50" s="203"/>
    </row>
    <row r="51" spans="1:13" s="166" customFormat="1" ht="31" customHeight="1">
      <c r="A51" s="159"/>
      <c r="B51" s="180"/>
      <c r="C51" s="182" t="s">
        <v>17</v>
      </c>
      <c r="D51" s="182" t="s">
        <v>18</v>
      </c>
      <c r="E51" s="182" t="s">
        <v>19</v>
      </c>
      <c r="F51" s="182" t="s">
        <v>20</v>
      </c>
      <c r="G51" s="180"/>
      <c r="H51" s="180"/>
      <c r="I51" s="151"/>
      <c r="J51" s="203"/>
      <c r="K51" s="203"/>
    </row>
    <row r="52" spans="1:13" s="166" customFormat="1" ht="31" customHeight="1">
      <c r="A52" s="239" t="s">
        <v>92</v>
      </c>
      <c r="B52" s="240"/>
      <c r="C52" s="124"/>
      <c r="D52" s="124"/>
      <c r="E52" s="124"/>
      <c r="F52" s="114">
        <f>IFERROR(((C52+D52)-E52),"-")</f>
        <v>0</v>
      </c>
      <c r="G52" s="205"/>
      <c r="H52" s="180"/>
      <c r="I52" s="151"/>
      <c r="J52" s="203"/>
      <c r="K52" s="203"/>
    </row>
    <row r="53" spans="1:13" s="166" customFormat="1" ht="31" customHeight="1">
      <c r="A53" s="159"/>
      <c r="B53" s="149"/>
      <c r="C53" s="149"/>
      <c r="D53" s="149"/>
      <c r="E53" s="149"/>
      <c r="G53" s="205"/>
      <c r="H53" s="180"/>
      <c r="I53" s="151"/>
      <c r="J53" s="203"/>
      <c r="K53" s="203"/>
    </row>
    <row r="54" spans="1:13" s="166" customFormat="1" ht="31" customHeight="1">
      <c r="A54" s="176"/>
      <c r="B54" s="177"/>
      <c r="C54" s="177"/>
      <c r="D54" s="177"/>
      <c r="E54" s="177"/>
      <c r="F54" s="177"/>
      <c r="G54" s="177"/>
      <c r="H54" s="177"/>
      <c r="I54" s="178"/>
      <c r="J54" s="203"/>
      <c r="K54" s="203"/>
    </row>
    <row r="55" spans="1:13" s="166" customFormat="1" ht="31" customHeight="1">
      <c r="I55" s="203"/>
      <c r="J55" s="203"/>
      <c r="K55" s="203"/>
    </row>
    <row r="56" spans="1:13" s="166" customFormat="1" ht="31" customHeight="1">
      <c r="I56" s="203"/>
      <c r="J56" s="203"/>
      <c r="K56" s="203"/>
    </row>
    <row r="57" spans="1:13" s="166" customFormat="1" ht="31" customHeight="1">
      <c r="I57" s="203"/>
      <c r="J57" s="203"/>
      <c r="K57" s="203"/>
    </row>
    <row r="58" spans="1:13" s="166" customFormat="1" ht="31" customHeight="1">
      <c r="I58" s="203"/>
      <c r="J58" s="203"/>
      <c r="K58" s="203"/>
    </row>
    <row r="59" spans="1:13" s="166" customFormat="1" ht="31" customHeight="1">
      <c r="I59" s="203"/>
      <c r="J59" s="203"/>
      <c r="K59" s="203"/>
    </row>
    <row r="60" spans="1:13" s="166" customFormat="1" ht="31" customHeight="1">
      <c r="I60" s="203"/>
      <c r="J60" s="203"/>
      <c r="K60" s="203"/>
    </row>
    <row r="61" spans="1:13" s="166" customFormat="1" ht="31" customHeight="1">
      <c r="I61" s="203"/>
      <c r="J61" s="203"/>
      <c r="K61" s="203"/>
    </row>
    <row r="62" spans="1:13" s="166" customFormat="1" ht="31" customHeight="1">
      <c r="I62" s="203"/>
      <c r="J62" s="203"/>
      <c r="K62" s="203"/>
    </row>
    <row r="63" spans="1:13" s="166" customFormat="1" ht="31" customHeight="1">
      <c r="I63" s="203"/>
      <c r="J63" s="203"/>
      <c r="K63" s="203"/>
    </row>
    <row r="64" spans="1:13" s="166" customFormat="1" ht="31" customHeight="1">
      <c r="I64" s="203"/>
      <c r="J64" s="203"/>
      <c r="K64" s="203"/>
    </row>
    <row r="65" spans="9:11" s="166" customFormat="1" ht="31" customHeight="1">
      <c r="I65" s="203"/>
      <c r="J65" s="203"/>
      <c r="K65" s="203"/>
    </row>
    <row r="66" spans="9:11" s="166" customFormat="1" ht="31" customHeight="1">
      <c r="I66" s="203"/>
      <c r="J66" s="203"/>
      <c r="K66" s="203"/>
    </row>
    <row r="67" spans="9:11" s="166" customFormat="1" ht="31" customHeight="1">
      <c r="I67" s="203"/>
      <c r="J67" s="203"/>
      <c r="K67" s="203"/>
    </row>
    <row r="68" spans="9:11" s="166" customFormat="1" ht="31" customHeight="1">
      <c r="I68" s="203"/>
      <c r="J68" s="203"/>
      <c r="K68" s="203"/>
    </row>
    <row r="69" spans="9:11" s="166" customFormat="1" ht="31" customHeight="1">
      <c r="I69" s="203"/>
      <c r="J69" s="203"/>
      <c r="K69" s="203"/>
    </row>
    <row r="70" spans="9:11" s="166" customFormat="1" ht="31" customHeight="1">
      <c r="I70" s="203"/>
      <c r="J70" s="203"/>
      <c r="K70" s="203"/>
    </row>
    <row r="71" spans="9:11" s="166" customFormat="1" ht="31" customHeight="1">
      <c r="I71" s="203"/>
      <c r="J71" s="203"/>
      <c r="K71" s="203"/>
    </row>
    <row r="72" spans="9:11" s="166" customFormat="1" ht="31" customHeight="1">
      <c r="I72" s="203"/>
      <c r="J72" s="203"/>
      <c r="K72" s="203"/>
    </row>
    <row r="73" spans="9:11" s="166" customFormat="1" ht="31" customHeight="1">
      <c r="I73" s="203"/>
      <c r="J73" s="203"/>
      <c r="K73" s="203"/>
    </row>
    <row r="74" spans="9:11" s="166" customFormat="1" ht="31" customHeight="1">
      <c r="I74" s="203"/>
      <c r="J74" s="203"/>
      <c r="K74" s="203"/>
    </row>
    <row r="75" spans="9:11" s="166" customFormat="1" ht="31" customHeight="1">
      <c r="I75" s="203"/>
      <c r="J75" s="203"/>
      <c r="K75" s="203"/>
    </row>
    <row r="76" spans="9:11" s="166" customFormat="1" ht="31" customHeight="1">
      <c r="I76" s="203"/>
      <c r="J76" s="203"/>
      <c r="K76" s="203"/>
    </row>
    <row r="77" spans="9:11" s="166" customFormat="1" ht="31" customHeight="1">
      <c r="I77" s="203"/>
      <c r="J77" s="203"/>
      <c r="K77" s="203"/>
    </row>
    <row r="78" spans="9:11" s="166" customFormat="1" ht="31" customHeight="1">
      <c r="I78" s="203"/>
      <c r="J78" s="203"/>
      <c r="K78" s="203"/>
    </row>
    <row r="79" spans="9:11" s="166" customFormat="1" ht="31" customHeight="1">
      <c r="I79" s="203"/>
      <c r="J79" s="203"/>
      <c r="K79" s="203"/>
    </row>
    <row r="80" spans="9:11" s="166" customFormat="1" ht="31" customHeight="1">
      <c r="I80" s="203"/>
      <c r="J80" s="203"/>
      <c r="K80" s="203"/>
    </row>
    <row r="81" spans="6:13" s="166" customFormat="1" ht="31" customHeight="1">
      <c r="I81" s="203"/>
      <c r="J81" s="203"/>
      <c r="K81" s="203"/>
    </row>
    <row r="82" spans="6:13" s="166" customFormat="1" ht="31" customHeight="1">
      <c r="I82" s="203"/>
      <c r="J82" s="203"/>
      <c r="K82" s="203"/>
    </row>
    <row r="83" spans="6:13" s="166" customFormat="1" ht="31" customHeight="1">
      <c r="I83" s="203"/>
      <c r="J83" s="203"/>
      <c r="K83" s="203"/>
    </row>
    <row r="84" spans="6:13" s="166" customFormat="1" ht="31" customHeight="1">
      <c r="I84" s="203"/>
      <c r="J84" s="203"/>
      <c r="K84" s="203"/>
    </row>
    <row r="85" spans="6:13" s="166" customFormat="1" ht="31" customHeight="1">
      <c r="I85" s="203"/>
      <c r="J85" s="203"/>
      <c r="K85" s="203"/>
    </row>
    <row r="86" spans="6:13" s="166" customFormat="1" ht="31" customHeight="1">
      <c r="I86" s="203"/>
      <c r="J86" s="203"/>
      <c r="K86" s="203"/>
    </row>
    <row r="87" spans="6:13" s="166" customFormat="1" ht="31" customHeight="1">
      <c r="I87" s="203"/>
      <c r="J87" s="203"/>
      <c r="K87" s="203"/>
    </row>
    <row r="88" spans="6:13" ht="31" customHeight="1">
      <c r="F88" s="166"/>
      <c r="G88" s="166"/>
      <c r="J88" s="203"/>
      <c r="K88" s="203"/>
      <c r="L88" s="166"/>
      <c r="M88" s="166"/>
    </row>
  </sheetData>
  <sheetProtection sheet="1" objects="1" scenarios="1" selectLockedCells="1"/>
  <mergeCells count="12">
    <mergeCell ref="E31:F31"/>
    <mergeCell ref="A38:G38"/>
    <mergeCell ref="A27:G27"/>
    <mergeCell ref="A52:B52"/>
    <mergeCell ref="B49:I49"/>
    <mergeCell ref="B43:I43"/>
    <mergeCell ref="E19:F19"/>
    <mergeCell ref="B2:I2"/>
    <mergeCell ref="B5:I5"/>
    <mergeCell ref="J13:M18"/>
    <mergeCell ref="B15:I15"/>
    <mergeCell ref="A17:B17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7" max="16383" man="1"/>
    <brk id="54" max="16383" man="1"/>
  </rowBreaks>
  <colBreaks count="1" manualBreakCount="1">
    <brk id="9" max="1048575" man="1"/>
  </colBreaks>
  <drawing r:id="rId1"/>
  <legacyDrawing r:id="rId2"/>
  <extLst>
    <ext xmlns:mx="http://schemas.microsoft.com/office/mac/excel/2008/main" uri="{64002731-A6B0-56B0-2670-7721B7C09600}">
      <mx:PLV Mode="0" OnePage="0" WScale="29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-9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9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-9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8'!E20)/C8,"-")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8'!E21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8'!E22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8'!E23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8'!E24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8'!E33,"-")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8'!E34,"-")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8'!E35)/C8,"-")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8'!E36,"-")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8'!E37)/C8,"-")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8'!E42,"-")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8'!E47,"-")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8'!E48,"-")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8'!C54</f>
        <v>0</v>
      </c>
      <c r="D53" s="114">
        <f>'Day 8'!D54</f>
        <v>0</v>
      </c>
      <c r="E53" s="114">
        <f>'Day 8'!E54</f>
        <v>0</v>
      </c>
      <c r="F53" s="114">
        <f>'Day 8'!F54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-10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10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-10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9'!E20)/C8,"-")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9'!E21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9'!E22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9'!E23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9'!E24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9'!E33,"-")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9'!E34,"-")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9'!E35)/C8,"-")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9'!E36,"-")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9'!E37)/C8,"-")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9'!E42,"-")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9'!E47,"-")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9'!E48,"-")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9'!C54</f>
        <v>0</v>
      </c>
      <c r="D53" s="114">
        <f>'Day 9'!D54</f>
        <v>0</v>
      </c>
      <c r="E53" s="114">
        <f>'Day 9'!E54</f>
        <v>0</v>
      </c>
      <c r="F53" s="114">
        <f>'Day 9'!F54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-11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11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-11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10'!E20)/C8,"-")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10'!E21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10'!E22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10'!E23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10'!E24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10'!E33,"-")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10'!E34,"-")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10'!E35)/C8,"-")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10'!E36,"-")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10'!E37)/C8,"-")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10'!E42,"-")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10'!E47,"-")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10'!E48,"-")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10'!C54</f>
        <v>0</v>
      </c>
      <c r="D53" s="114">
        <f>'Day 10'!D54</f>
        <v>0</v>
      </c>
      <c r="E53" s="114">
        <f>'Day 10'!E54</f>
        <v>0</v>
      </c>
      <c r="F53" s="114">
        <f>'Day 10'!F54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-12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12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-12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11'!E20)/C8,"-")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11'!E21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11'!E22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11'!E23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11'!E24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11'!E33,"-")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11'!E34,"-")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11'!E35)/C8,"-")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11'!E36,"-")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11'!E37)/C8,"-")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11'!E42,"-")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11'!E47,"-")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11'!E48,"-")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11'!C54</f>
        <v>0</v>
      </c>
      <c r="D53" s="114">
        <f>'Day 11'!D54</f>
        <v>0</v>
      </c>
      <c r="E53" s="114">
        <f>'Day 11'!E54</f>
        <v>0</v>
      </c>
      <c r="F53" s="114">
        <f>'Day 11'!F54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-13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13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-13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12'!E20)/C8,"-")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12'!E21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12'!E22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12'!E23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12'!E24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12'!E33,"-")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12'!E34,"-")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12'!E35)/C8,"-")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12'!E36,"-")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12'!E37)/C8,"-")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12'!E42,"-")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12'!E47,"-")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12'!E48,"-")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12'!C54</f>
        <v>0</v>
      </c>
      <c r="D53" s="114">
        <f>'Day 12'!D54</f>
        <v>0</v>
      </c>
      <c r="E53" s="114">
        <f>'Day 12'!E54</f>
        <v>0</v>
      </c>
      <c r="F53" s="114">
        <f>'Day 12'!F54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-14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14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-14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13'!E20)/C8,"-")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13'!E21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13'!E22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13'!E23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13'!E24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13'!E33,"-")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13'!E34,"-")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13'!E35)/C8,"-")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13'!E36,"-")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13'!E37)/C8,"-")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13'!E42,"-")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13'!E47,"-")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13'!E48,"-")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13'!C54</f>
        <v>0</v>
      </c>
      <c r="D53" s="114">
        <f>'Day 13'!D54</f>
        <v>0</v>
      </c>
      <c r="E53" s="114">
        <f>'Day 13'!E54</f>
        <v>0</v>
      </c>
      <c r="F53" s="114">
        <f>'Day 13'!F54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-15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15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-15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14'!E20)/C8,"-")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14'!E21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14'!E22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14'!E23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14'!E24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14'!E33,"-")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14'!E34,"-")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14'!E35)/C8,"-")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14'!E36,"-")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14'!E37)/C8,"-")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14'!E42,"-")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14'!E47,"-")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14'!E48,"-")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14'!C54</f>
        <v>0</v>
      </c>
      <c r="D53" s="114">
        <f>'Day 14'!D54</f>
        <v>0</v>
      </c>
      <c r="E53" s="114">
        <f>'Day 14'!E54</f>
        <v>0</v>
      </c>
      <c r="F53" s="114">
        <f>'Day 14'!F54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-16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16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-16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15'!E20)/C8,"-")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15'!E21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15'!E22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15'!E23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15'!E24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15'!E33,"-")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15'!E34,"-")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15'!E35)/C8,"-")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15'!E36,"-")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15'!E37)/C8,"-")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15'!E42,"-")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15'!E47,"-")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15'!E48,"-")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15'!C54</f>
        <v>0</v>
      </c>
      <c r="D53" s="114">
        <f>'Day 15'!D54</f>
        <v>0</v>
      </c>
      <c r="E53" s="114">
        <f>'Day 15'!E54</f>
        <v>0</v>
      </c>
      <c r="F53" s="114">
        <f>'Day 15'!F54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-17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17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-17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16'!E20)/C8,"-")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16'!E21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16'!E22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16'!E23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16'!E24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16'!E33,"-")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16'!E34,"-")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16'!E35)/C8,"-")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16'!E36,"-")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16'!E37)/C8,"-")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16'!E42,"-")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16'!E47,"-")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16'!E48,"-")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16'!C54</f>
        <v>0</v>
      </c>
      <c r="D53" s="114">
        <f>'Day 16'!D54</f>
        <v>0</v>
      </c>
      <c r="E53" s="114">
        <f>'Day 16'!E54</f>
        <v>0</v>
      </c>
      <c r="F53" s="114">
        <f>'Day 16'!F54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-18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18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-18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17'!E20)/C8,"-")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17'!E21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17'!E22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17'!E23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17'!E24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17'!E33,"-")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17'!E34,"-")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17'!E35)/C8,"-")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17'!E36,"-")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17'!E37)/C8,"-")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17'!E42,"-")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17'!E47,"-")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17'!E48,"-")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17'!C54</f>
        <v>0</v>
      </c>
      <c r="D53" s="114">
        <f>'Day 17'!D54</f>
        <v>0</v>
      </c>
      <c r="E53" s="114">
        <f>'Day 17'!E54</f>
        <v>0</v>
      </c>
      <c r="F53" s="114">
        <f>'Day 17'!F54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T89"/>
  <sheetViews>
    <sheetView showGridLines="0"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D24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</f>
        <v>0</v>
      </c>
      <c r="D13" s="149" t="s">
        <v>30</v>
      </c>
      <c r="E13" s="114" t="str">
        <f>F24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90</v>
      </c>
      <c r="C20" s="123"/>
      <c r="D20" s="114" t="str">
        <f>'Month Planner'!C20</f>
        <v>-</v>
      </c>
      <c r="E20" s="114">
        <f>C20</f>
        <v>0</v>
      </c>
      <c r="F20" s="114" t="str">
        <f t="shared" ref="F20:F24" si="0">IFERROR(D20*$C$8,"-")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95</v>
      </c>
      <c r="C21" s="122"/>
      <c r="D21" s="215" t="str">
        <f>'Month Planner'!C21</f>
        <v>-</v>
      </c>
      <c r="E21" s="73">
        <f>C21</f>
        <v>0</v>
      </c>
      <c r="F21" s="116" t="str">
        <f t="shared" si="0"/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96</v>
      </c>
      <c r="C22" s="122"/>
      <c r="D22" s="116" t="str">
        <f>'Month Planner'!C22</f>
        <v>-</v>
      </c>
      <c r="E22" s="73">
        <f>C22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97</v>
      </c>
      <c r="C23" s="122"/>
      <c r="D23" s="117" t="str">
        <f>'Month Planner'!C23</f>
        <v>-</v>
      </c>
      <c r="E23" s="73">
        <f>C23</f>
        <v>0</v>
      </c>
      <c r="F23" s="117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C33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C34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C35</f>
        <v>-</v>
      </c>
      <c r="F35" s="188" t="str">
        <f t="shared" si="1"/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C36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C37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C42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39"/>
      <c r="D47" s="116" t="str">
        <f>'Month Planner'!C46</f>
        <v>-</v>
      </c>
      <c r="E47" s="117">
        <f>C47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39"/>
      <c r="D48" s="116" t="str">
        <f>'Month Planner'!C47</f>
        <v>-</v>
      </c>
      <c r="E48" s="117">
        <f>C48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'Month Planner'!C52</f>
        <v>0</v>
      </c>
      <c r="D53" s="114">
        <f>'Month Planner'!D52</f>
        <v>0</v>
      </c>
      <c r="E53" s="114">
        <f>'Month Planner'!E52</f>
        <v>0</v>
      </c>
      <c r="F53" s="114">
        <f>'Month Planner'!F52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30:B30"/>
    <mergeCell ref="A50:H50"/>
    <mergeCell ref="B2:H2"/>
    <mergeCell ref="A39:F39"/>
    <mergeCell ref="A26:F26"/>
    <mergeCell ref="A28:F28"/>
    <mergeCell ref="A5:H5"/>
    <mergeCell ref="A15:H15"/>
    <mergeCell ref="A17:B17"/>
    <mergeCell ref="B44:H44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8" max="16383" man="1"/>
    <brk id="55" max="16383" man="1"/>
  </rowBreaks>
  <extLst>
    <ext xmlns:mx="http://schemas.microsoft.com/office/mac/excel/2008/main" uri="{64002731-A6B0-56B0-2670-7721B7C09600}">
      <mx:PLV Mode="0" OnePage="0" WScale="29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-19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19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-19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18'!E20)/C8,"-")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18'!E21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18'!E22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18'!E23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18'!E24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18'!E33,"-")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18'!E34,"-")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18'!E35)/C8,"-")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18'!E36,"-")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18'!E37)/C8,"-")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18'!E42,"-")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18'!E47,"-")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18'!E48,"-")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18'!C54</f>
        <v>0</v>
      </c>
      <c r="D53" s="114">
        <f>'Day 18'!D54</f>
        <v>0</v>
      </c>
      <c r="E53" s="114">
        <f>'Day 18'!E54</f>
        <v>0</v>
      </c>
      <c r="F53" s="114">
        <f>'Day 18'!F54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-20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20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-20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19'!E20)/C8,"-")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19'!E21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19'!E22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19'!E23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19'!E24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19'!E33,"-")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19'!E34,"-")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19'!E35)/C8,"-")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19'!E36,"-")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19'!E37)/C8,"-")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19'!E42,"-")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19'!E47,"-")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19'!E48,"-")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19'!C54</f>
        <v>0</v>
      </c>
      <c r="D53" s="114">
        <f>'Day 19'!D54</f>
        <v>0</v>
      </c>
      <c r="E53" s="114">
        <f>'Day 19'!E54</f>
        <v>0</v>
      </c>
      <c r="F53" s="114">
        <f>'Day 19'!F54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-21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21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-21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20'!E20)/C8,"-")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20'!E21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20'!E22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20'!E23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20'!E24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20'!E33,"-")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20'!E34,"-")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20'!E35)/C8,"-")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20'!E36,"-")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20'!E37)/C8,"-")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20'!E42,"-")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20'!E47,"-")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20'!E48,"-")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20'!C54</f>
        <v>0</v>
      </c>
      <c r="D53" s="114">
        <f>'Day 20'!D54</f>
        <v>0</v>
      </c>
      <c r="E53" s="114">
        <f>'Day 20'!E54</f>
        <v>0</v>
      </c>
      <c r="F53" s="114">
        <f>'Day 20'!F54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-22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22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-22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21'!E20)/C8,"-")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21'!E21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21'!E22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21'!E23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21'!E24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21'!E33,"-")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21'!E34,"-")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21'!E35)/C8,"-")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21'!E36,"-")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21'!E37)/C8,"-")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21'!E42,"-")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21'!E47,"-")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21'!E48,"-")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21'!C54</f>
        <v>0</v>
      </c>
      <c r="D53" s="114">
        <f>'Day 21'!D54</f>
        <v>0</v>
      </c>
      <c r="E53" s="114">
        <f>'Day 21'!E54</f>
        <v>0</v>
      </c>
      <c r="F53" s="114">
        <f>'Day 21'!F54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/>
  <dimension ref="A1:Y94"/>
  <sheetViews>
    <sheetView topLeftCell="A32" workbookViewId="0">
      <selection activeCell="C52" sqref="C52"/>
    </sheetView>
  </sheetViews>
  <sheetFormatPr baseColWidth="10" defaultColWidth="26.33203125" defaultRowHeight="31" customHeight="1" x14ac:dyDescent="0"/>
  <cols>
    <col min="1" max="1" width="6.6640625" style="10" customWidth="1"/>
    <col min="2" max="5" width="26.33203125" style="10"/>
    <col min="6" max="6" width="21" style="10" customWidth="1"/>
    <col min="7" max="7" width="16.83203125" style="11" customWidth="1"/>
    <col min="8" max="8" width="26.33203125" style="12"/>
    <col min="9" max="9" width="0" style="13" hidden="1" customWidth="1"/>
    <col min="10" max="10" width="21.6640625" style="13" hidden="1" customWidth="1"/>
    <col min="11" max="11" width="20.33203125" style="10" hidden="1" customWidth="1"/>
    <col min="12" max="12" width="38.5" style="10" hidden="1" customWidth="1"/>
    <col min="13" max="24" width="0" style="10" hidden="1" customWidth="1"/>
    <col min="25" max="16384" width="26.33203125" style="10"/>
  </cols>
  <sheetData>
    <row r="1" spans="1:17" ht="16" customHeight="1">
      <c r="A1" s="89"/>
      <c r="B1" s="90"/>
      <c r="C1" s="90"/>
      <c r="D1" s="90"/>
      <c r="E1" s="90"/>
      <c r="F1" s="90"/>
      <c r="G1" s="91"/>
      <c r="H1" s="92"/>
      <c r="I1" s="30"/>
      <c r="J1" s="30"/>
      <c r="K1" s="31"/>
      <c r="L1" s="31"/>
      <c r="M1" s="31"/>
      <c r="N1" s="31"/>
    </row>
    <row r="2" spans="1:17" ht="31" customHeight="1">
      <c r="A2" s="93"/>
      <c r="B2" s="251" t="s">
        <v>41</v>
      </c>
      <c r="C2" s="251"/>
      <c r="D2" s="251"/>
      <c r="E2" s="251"/>
      <c r="F2" s="251"/>
      <c r="G2" s="251"/>
      <c r="H2" s="252"/>
      <c r="I2" s="34" t="e">
        <f>E8/C7</f>
        <v>#DIV/0!</v>
      </c>
      <c r="J2" s="30"/>
      <c r="K2" s="31"/>
      <c r="L2" s="31"/>
      <c r="M2" s="31"/>
      <c r="N2" s="31"/>
    </row>
    <row r="3" spans="1:17" s="15" customFormat="1" ht="31" customHeight="1">
      <c r="A3" s="93"/>
      <c r="B3" s="83" t="s">
        <v>26</v>
      </c>
      <c r="C3" s="128"/>
      <c r="D3" s="83"/>
      <c r="E3" s="129"/>
      <c r="F3" s="83"/>
      <c r="G3" s="129"/>
      <c r="H3" s="94"/>
      <c r="I3" s="253"/>
      <c r="J3" s="254"/>
      <c r="K3" s="35" t="e">
        <f>H9/I2</f>
        <v>#DIV/0!</v>
      </c>
      <c r="L3" s="31"/>
      <c r="M3" s="49"/>
      <c r="N3" s="49"/>
      <c r="O3" s="49"/>
      <c r="P3" s="49"/>
      <c r="Q3" s="49"/>
    </row>
    <row r="4" spans="1:17" ht="11" customHeight="1" thickBot="1">
      <c r="A4" s="95"/>
      <c r="B4" s="9"/>
      <c r="C4" s="9"/>
      <c r="D4" s="9"/>
      <c r="E4" s="9"/>
      <c r="F4" s="9"/>
      <c r="G4" s="14"/>
      <c r="H4" s="96"/>
      <c r="I4" s="41"/>
      <c r="J4" s="41"/>
      <c r="K4" s="42"/>
      <c r="L4" s="42"/>
      <c r="M4" s="49"/>
      <c r="N4" s="49"/>
      <c r="O4" s="50"/>
      <c r="P4" s="50"/>
      <c r="Q4" s="50"/>
    </row>
    <row r="5" spans="1:17" ht="31" customHeight="1" thickTop="1" thickBot="1">
      <c r="A5" s="97"/>
      <c r="B5" s="255" t="s">
        <v>46</v>
      </c>
      <c r="C5" s="255"/>
      <c r="D5" s="255"/>
      <c r="E5" s="255"/>
      <c r="F5" s="255"/>
      <c r="G5" s="255"/>
      <c r="H5" s="256"/>
      <c r="I5" s="39"/>
      <c r="J5" s="39"/>
      <c r="K5" s="40"/>
      <c r="L5" s="40"/>
      <c r="M5" s="31"/>
      <c r="N5" s="31"/>
      <c r="O5" s="50"/>
      <c r="P5" s="50"/>
      <c r="Q5" s="50"/>
    </row>
    <row r="6" spans="1:17" ht="9" customHeight="1" thickTop="1">
      <c r="A6" s="98"/>
      <c r="B6" s="16"/>
      <c r="C6" s="16"/>
      <c r="D6" s="16"/>
      <c r="E6" s="16"/>
      <c r="F6" s="16"/>
      <c r="G6" s="16"/>
      <c r="H6" s="99"/>
      <c r="I6" s="52"/>
      <c r="J6" s="53"/>
      <c r="K6" s="54"/>
      <c r="L6" s="54"/>
      <c r="M6" s="31"/>
      <c r="N6" s="31"/>
      <c r="O6" s="50"/>
      <c r="P6" s="50"/>
      <c r="Q6" s="50"/>
    </row>
    <row r="7" spans="1:17" ht="31" customHeight="1">
      <c r="A7" s="93"/>
      <c r="B7" s="16" t="s">
        <v>27</v>
      </c>
      <c r="C7" s="73">
        <f>'Month Planner'!C7</f>
        <v>0</v>
      </c>
      <c r="D7" s="16" t="s">
        <v>39</v>
      </c>
      <c r="E7" s="1">
        <f>C7-C8</f>
        <v>-23</v>
      </c>
      <c r="F7" s="15"/>
      <c r="G7" s="16" t="s">
        <v>33</v>
      </c>
      <c r="H7" s="114">
        <f>'Month Planner'!I7</f>
        <v>0</v>
      </c>
      <c r="I7" s="66" t="s">
        <v>66</v>
      </c>
      <c r="J7" s="67" t="s">
        <v>64</v>
      </c>
      <c r="K7" s="257"/>
      <c r="L7" s="258"/>
      <c r="M7" s="34" t="s">
        <v>63</v>
      </c>
      <c r="N7" s="31"/>
      <c r="O7" s="50"/>
      <c r="P7" s="50"/>
      <c r="Q7" s="50"/>
    </row>
    <row r="8" spans="1:17" s="11" customFormat="1" ht="31" customHeight="1">
      <c r="A8" s="98"/>
      <c r="B8" s="16" t="s">
        <v>24</v>
      </c>
      <c r="C8" s="73">
        <v>23</v>
      </c>
      <c r="D8" s="51" t="s">
        <v>40</v>
      </c>
      <c r="E8" s="44">
        <f>C28+C17</f>
        <v>0</v>
      </c>
      <c r="F8" s="16"/>
      <c r="G8" s="16" t="s">
        <v>34</v>
      </c>
      <c r="H8" s="5" t="e">
        <f>K12</f>
        <v>#DIV/0!</v>
      </c>
      <c r="I8" s="55" t="e">
        <f>H7/E9</f>
        <v>#DIV/0!</v>
      </c>
      <c r="J8" s="58" t="s">
        <v>65</v>
      </c>
      <c r="K8" s="259"/>
      <c r="L8" s="260"/>
      <c r="M8" s="36">
        <f>J10*K10</f>
        <v>0</v>
      </c>
      <c r="N8" s="33"/>
      <c r="O8" s="43"/>
      <c r="P8" s="43"/>
      <c r="Q8" s="43"/>
    </row>
    <row r="9" spans="1:17" s="11" customFormat="1" ht="31" customHeight="1">
      <c r="A9" s="98"/>
      <c r="B9" s="16" t="s">
        <v>23</v>
      </c>
      <c r="C9" s="6" t="e">
        <f>K3</f>
        <v>#DIV/0!</v>
      </c>
      <c r="D9" s="51" t="s">
        <v>31</v>
      </c>
      <c r="E9" s="45">
        <f>(C13/C8)*C7</f>
        <v>0</v>
      </c>
      <c r="F9" s="16"/>
      <c r="G9" s="16" t="s">
        <v>32</v>
      </c>
      <c r="H9" s="4" t="e">
        <f>H7/H8</f>
        <v>#DIV/0!</v>
      </c>
      <c r="I9" s="64" t="s">
        <v>73</v>
      </c>
      <c r="J9" s="65" t="s">
        <v>6</v>
      </c>
      <c r="K9" s="61" t="s">
        <v>34</v>
      </c>
      <c r="L9" s="80" t="s">
        <v>64</v>
      </c>
      <c r="M9" s="36">
        <f>J11*K11</f>
        <v>0</v>
      </c>
      <c r="N9" s="33"/>
      <c r="O9" s="43"/>
      <c r="P9" s="43"/>
      <c r="Q9" s="43"/>
    </row>
    <row r="10" spans="1:17" s="11" customFormat="1" ht="31" customHeight="1">
      <c r="A10" s="98"/>
      <c r="B10" s="16" t="s">
        <v>25</v>
      </c>
      <c r="C10" s="1">
        <f>C7-C8</f>
        <v>-23</v>
      </c>
      <c r="D10" s="16"/>
      <c r="E10" s="16"/>
      <c r="F10" s="16"/>
      <c r="G10" s="22">
        <v>0.1</v>
      </c>
      <c r="H10" s="4" t="e">
        <f>H7/(H8-G10)</f>
        <v>#DIV/0!</v>
      </c>
      <c r="I10" s="56" t="s">
        <v>61</v>
      </c>
      <c r="J10" s="59">
        <f>J20</f>
        <v>0</v>
      </c>
      <c r="K10" s="62">
        <f>H20</f>
        <v>0</v>
      </c>
      <c r="L10" s="81" t="s">
        <v>67</v>
      </c>
      <c r="M10" s="68">
        <f>SUM(M8:M9)</f>
        <v>0</v>
      </c>
      <c r="N10" s="37"/>
      <c r="O10" s="43"/>
      <c r="P10" s="43"/>
      <c r="Q10" s="43"/>
    </row>
    <row r="11" spans="1:17" s="11" customFormat="1" ht="31" customHeight="1">
      <c r="A11" s="98"/>
      <c r="B11" s="16" t="s">
        <v>1</v>
      </c>
      <c r="C11" s="4" t="e">
        <f>H9</f>
        <v>#DIV/0!</v>
      </c>
      <c r="D11" s="16"/>
      <c r="E11" s="16"/>
      <c r="F11" s="16"/>
      <c r="G11" s="22">
        <v>0.15</v>
      </c>
      <c r="H11" s="4" t="e">
        <f>H7/(H8-G11)</f>
        <v>#DIV/0!</v>
      </c>
      <c r="I11" s="57" t="s">
        <v>62</v>
      </c>
      <c r="J11" s="60">
        <f>J31</f>
        <v>0</v>
      </c>
      <c r="K11" s="63">
        <f>H31</f>
        <v>0</v>
      </c>
      <c r="L11" s="82" t="s">
        <v>68</v>
      </c>
      <c r="M11" s="69" t="e">
        <f>M10/E9</f>
        <v>#DIV/0!</v>
      </c>
      <c r="N11" s="33"/>
      <c r="O11" s="43"/>
      <c r="P11" s="43"/>
      <c r="Q11" s="43"/>
    </row>
    <row r="12" spans="1:17" s="11" customFormat="1" ht="31" customHeight="1">
      <c r="A12" s="98"/>
      <c r="B12" s="16" t="s">
        <v>42</v>
      </c>
      <c r="C12" s="4">
        <f>C24+C42</f>
        <v>0</v>
      </c>
      <c r="D12" s="16" t="s">
        <v>0</v>
      </c>
      <c r="E12" s="3" t="e">
        <f>E8/C7</f>
        <v>#DIV/0!</v>
      </c>
      <c r="F12" s="16"/>
      <c r="G12" s="22">
        <v>0.2</v>
      </c>
      <c r="H12" s="4" t="e">
        <f>H7/(H8-G12)</f>
        <v>#DIV/0!</v>
      </c>
      <c r="I12" s="57" t="s">
        <v>70</v>
      </c>
      <c r="J12" s="60">
        <f>J10+J11</f>
        <v>0</v>
      </c>
      <c r="K12" s="63" t="e">
        <f>(M8+M9)/J12</f>
        <v>#DIV/0!</v>
      </c>
      <c r="L12" s="82" t="s">
        <v>71</v>
      </c>
      <c r="M12" s="32"/>
      <c r="N12" s="32"/>
      <c r="O12" s="43"/>
      <c r="P12" s="43"/>
      <c r="Q12" s="43"/>
    </row>
    <row r="13" spans="1:17" s="11" customFormat="1" ht="31" customHeight="1">
      <c r="A13" s="98"/>
      <c r="B13" s="16" t="s">
        <v>43</v>
      </c>
      <c r="C13" s="4">
        <f>E24+E42</f>
        <v>5682</v>
      </c>
      <c r="D13" s="16" t="s">
        <v>30</v>
      </c>
      <c r="E13" s="4" t="e">
        <f>E12*C8</f>
        <v>#DIV/0!</v>
      </c>
      <c r="F13" s="16"/>
      <c r="G13" s="22"/>
      <c r="H13" s="100"/>
      <c r="I13" s="261"/>
      <c r="J13" s="262"/>
      <c r="K13" s="262"/>
      <c r="L13" s="262"/>
      <c r="M13" s="32"/>
      <c r="N13" s="32"/>
      <c r="O13" s="43"/>
      <c r="P13" s="43"/>
      <c r="Q13" s="43"/>
    </row>
    <row r="14" spans="1:17" s="11" customFormat="1" ht="9" customHeight="1">
      <c r="A14" s="101"/>
      <c r="B14" s="102"/>
      <c r="C14" s="102"/>
      <c r="D14" s="102"/>
      <c r="E14" s="102"/>
      <c r="F14" s="102"/>
      <c r="G14" s="102"/>
      <c r="H14" s="103"/>
      <c r="I14" s="261"/>
      <c r="J14" s="262"/>
      <c r="K14" s="262"/>
      <c r="L14" s="262"/>
      <c r="M14" s="32"/>
      <c r="N14" s="32"/>
      <c r="O14" s="43"/>
      <c r="P14" s="43"/>
      <c r="Q14" s="43"/>
    </row>
    <row r="15" spans="1:17" s="11" customFormat="1" ht="31" customHeight="1" thickBot="1">
      <c r="A15" s="104"/>
      <c r="B15" s="263" t="s">
        <v>2</v>
      </c>
      <c r="C15" s="263"/>
      <c r="D15" s="263"/>
      <c r="E15" s="263"/>
      <c r="F15" s="263"/>
      <c r="G15" s="263"/>
      <c r="H15" s="264"/>
      <c r="I15" s="261"/>
      <c r="J15" s="262"/>
      <c r="K15" s="262"/>
      <c r="L15" s="262"/>
      <c r="M15" s="32"/>
      <c r="N15" s="32"/>
      <c r="O15" s="43"/>
      <c r="P15" s="43"/>
      <c r="Q15" s="43"/>
    </row>
    <row r="16" spans="1:17" ht="7" customHeight="1" thickTop="1">
      <c r="A16" s="98"/>
      <c r="B16" s="16"/>
      <c r="C16" s="16"/>
      <c r="D16" s="16"/>
      <c r="E16" s="16"/>
      <c r="F16" s="16"/>
      <c r="G16" s="16"/>
      <c r="H16" s="99"/>
      <c r="I16" s="261"/>
      <c r="J16" s="262"/>
      <c r="K16" s="262"/>
      <c r="L16" s="262"/>
      <c r="M16" s="29"/>
      <c r="N16" s="29"/>
      <c r="O16" s="50"/>
      <c r="P16" s="50"/>
      <c r="Q16" s="50"/>
    </row>
    <row r="17" spans="1:25" s="11" customFormat="1" ht="31" customHeight="1">
      <c r="A17" s="265" t="s">
        <v>44</v>
      </c>
      <c r="B17" s="266"/>
      <c r="C17" s="118">
        <f>'Month Planner'!C17</f>
        <v>0</v>
      </c>
      <c r="D17" s="47" t="s">
        <v>31</v>
      </c>
      <c r="E17" s="46">
        <f>(E24/C8)*C7</f>
        <v>0</v>
      </c>
      <c r="F17" s="105"/>
      <c r="G17" s="16"/>
      <c r="H17" s="106"/>
      <c r="I17" s="261"/>
      <c r="J17" s="262"/>
      <c r="K17" s="262"/>
      <c r="L17" s="262"/>
      <c r="M17" s="43"/>
      <c r="N17" s="43"/>
      <c r="O17" s="43"/>
      <c r="P17" s="43"/>
      <c r="Q17" s="43"/>
    </row>
    <row r="18" spans="1:25" s="11" customFormat="1" ht="7" customHeight="1">
      <c r="A18" s="98"/>
      <c r="B18" s="17"/>
      <c r="C18" s="17"/>
      <c r="D18" s="17"/>
      <c r="E18" s="17"/>
      <c r="F18" s="17"/>
      <c r="G18" s="16"/>
      <c r="H18" s="106"/>
      <c r="I18" s="261"/>
      <c r="J18" s="262"/>
      <c r="K18" s="262"/>
      <c r="L18" s="262"/>
      <c r="M18" s="43"/>
      <c r="N18" s="43"/>
      <c r="O18" s="43"/>
      <c r="P18" s="43"/>
      <c r="Q18" s="43"/>
    </row>
    <row r="19" spans="1:25" s="11" customFormat="1" ht="31" customHeight="1">
      <c r="A19" s="98"/>
      <c r="B19" s="16"/>
      <c r="C19" s="17" t="s">
        <v>15</v>
      </c>
      <c r="D19" s="17" t="s">
        <v>29</v>
      </c>
      <c r="E19" s="17" t="s">
        <v>8</v>
      </c>
      <c r="F19" s="17" t="s">
        <v>28</v>
      </c>
      <c r="G19" s="16" t="s">
        <v>33</v>
      </c>
      <c r="H19" s="114">
        <f>'Month Planner'!I19</f>
        <v>0</v>
      </c>
      <c r="I19" s="87" t="s">
        <v>58</v>
      </c>
      <c r="J19" s="88" t="s">
        <v>57</v>
      </c>
      <c r="K19" s="88" t="s">
        <v>56</v>
      </c>
      <c r="L19" s="38" t="s">
        <v>72</v>
      </c>
      <c r="M19" s="43"/>
      <c r="N19" s="43"/>
      <c r="O19" s="43"/>
      <c r="P19" s="43"/>
      <c r="Q19" s="43"/>
    </row>
    <row r="20" spans="1:25" s="11" customFormat="1" ht="31" customHeight="1">
      <c r="A20" s="98"/>
      <c r="B20" s="16" t="s">
        <v>3</v>
      </c>
      <c r="C20" s="123">
        <v>0</v>
      </c>
      <c r="D20" s="4" t="e">
        <f>D24/(D21*J22)</f>
        <v>#DIV/0!</v>
      </c>
      <c r="E20" s="4">
        <f>Y20/C8</f>
        <v>0</v>
      </c>
      <c r="F20" s="4" t="e">
        <f>D20</f>
        <v>#DIV/0!</v>
      </c>
      <c r="G20" s="16" t="s">
        <v>35</v>
      </c>
      <c r="H20" s="115">
        <f>'Month Planner'!I20</f>
        <v>0</v>
      </c>
      <c r="I20" s="23" t="s">
        <v>53</v>
      </c>
      <c r="J20" s="4">
        <f>C17</f>
        <v>0</v>
      </c>
      <c r="K20" s="3" t="e">
        <f>J20/C7</f>
        <v>#DIV/0!</v>
      </c>
      <c r="L20" s="75" t="s">
        <v>67</v>
      </c>
      <c r="M20" s="43"/>
      <c r="N20" s="43"/>
      <c r="O20" s="43"/>
      <c r="P20" s="43"/>
      <c r="Q20" s="43"/>
      <c r="Y20" s="130">
        <f>'Day 1'!C20+'Day 2'!C20+'Day 3'!C20+'Day 4'!C20+'Day 5'!C20+'Day 6'!C20+'Day 7'!C20+'Day 8'!C20+'Day 9'!C20+'Day 10'!C20+'Day 11'!C20+'Day 13'!C20+'Day 14'!C20+'Day 15'!C20+'Day 16'!C20+'Day 17'!C20+'Day 18'!C20+'Day 19'!C20+'Day 20'!C20+'Day 21'!C20+'Day 22'!C20+C20</f>
        <v>0</v>
      </c>
    </row>
    <row r="21" spans="1:25" s="11" customFormat="1" ht="31" customHeight="1">
      <c r="A21" s="98"/>
      <c r="B21" s="16" t="s">
        <v>7</v>
      </c>
      <c r="C21" s="122">
        <v>0</v>
      </c>
      <c r="D21" s="2" t="e">
        <f>D24/J21</f>
        <v>#DIV/0!</v>
      </c>
      <c r="E21" s="1">
        <f>C21+'Day 22'!E21</f>
        <v>0</v>
      </c>
      <c r="F21" s="6" t="e">
        <f>D21*C8</f>
        <v>#DIV/0!</v>
      </c>
      <c r="G21" s="16" t="s">
        <v>32</v>
      </c>
      <c r="H21" s="4" t="e">
        <f>H19/H20</f>
        <v>#DIV/0!</v>
      </c>
      <c r="I21" s="24" t="s">
        <v>50</v>
      </c>
      <c r="J21" s="72">
        <v>250</v>
      </c>
      <c r="K21" s="1">
        <f>J21</f>
        <v>250</v>
      </c>
      <c r="L21" s="76"/>
      <c r="M21" s="43"/>
      <c r="N21" s="43"/>
      <c r="O21" s="43"/>
      <c r="P21" s="43"/>
      <c r="Q21" s="43"/>
    </row>
    <row r="22" spans="1:25" s="11" customFormat="1" ht="31" customHeight="1">
      <c r="A22" s="98"/>
      <c r="B22" s="16" t="s">
        <v>4</v>
      </c>
      <c r="C22" s="122">
        <v>0</v>
      </c>
      <c r="D22" s="116" t="str">
        <f>'Month Planner'!C22</f>
        <v>-</v>
      </c>
      <c r="E22" s="1">
        <f>C22+'Day 22'!E22</f>
        <v>0</v>
      </c>
      <c r="F22" s="1" t="e">
        <f>D22*C8</f>
        <v>#VALUE!</v>
      </c>
      <c r="G22" s="22">
        <v>0.1</v>
      </c>
      <c r="H22" s="4">
        <f>H19/(H20-G22)</f>
        <v>0</v>
      </c>
      <c r="I22" s="23" t="s">
        <v>51</v>
      </c>
      <c r="J22" s="70">
        <v>2.5</v>
      </c>
      <c r="K22" s="1">
        <f>J22</f>
        <v>2.5</v>
      </c>
      <c r="L22" s="76"/>
    </row>
    <row r="23" spans="1:25" s="11" customFormat="1" ht="31" customHeight="1">
      <c r="A23" s="98"/>
      <c r="B23" s="16" t="s">
        <v>5</v>
      </c>
      <c r="C23" s="122">
        <v>0</v>
      </c>
      <c r="D23" s="117" t="str">
        <f>'Month Planner'!C23</f>
        <v>-</v>
      </c>
      <c r="E23" s="1">
        <f>C23+'Day 22'!E23</f>
        <v>0</v>
      </c>
      <c r="F23" s="1" t="e">
        <f>D23*C8</f>
        <v>#VALUE!</v>
      </c>
      <c r="G23" s="22">
        <v>0.15</v>
      </c>
      <c r="H23" s="4">
        <f>H19/(H20-G23)</f>
        <v>0</v>
      </c>
      <c r="I23" s="25" t="s">
        <v>52</v>
      </c>
      <c r="J23" s="2">
        <f>J20/J21</f>
        <v>0</v>
      </c>
      <c r="K23" s="6" t="e">
        <f>J23/C7</f>
        <v>#DIV/0!</v>
      </c>
      <c r="L23" s="77"/>
    </row>
    <row r="24" spans="1:25" s="11" customFormat="1" ht="31" customHeight="1">
      <c r="A24" s="98"/>
      <c r="B24" s="47" t="s">
        <v>6</v>
      </c>
      <c r="C24" s="124">
        <v>0</v>
      </c>
      <c r="D24" s="48" t="e">
        <f>C17/C7</f>
        <v>#DIV/0!</v>
      </c>
      <c r="E24" s="46">
        <f>C24+'Day 22'!E24</f>
        <v>0</v>
      </c>
      <c r="F24" s="46" t="e">
        <f>D24*C8</f>
        <v>#DIV/0!</v>
      </c>
      <c r="G24" s="22">
        <v>0.2</v>
      </c>
      <c r="H24" s="4">
        <f>H19/(H20-G24)</f>
        <v>0</v>
      </c>
      <c r="I24" s="25" t="s">
        <v>54</v>
      </c>
      <c r="J24" s="6">
        <f>J23*J22</f>
        <v>0</v>
      </c>
      <c r="K24" s="6" t="e">
        <f>J24/C7</f>
        <v>#DIV/0!</v>
      </c>
      <c r="L24" s="77"/>
    </row>
    <row r="25" spans="1:25" s="11" customFormat="1" ht="16" customHeight="1">
      <c r="A25" s="101"/>
      <c r="B25" s="102"/>
      <c r="C25" s="102"/>
      <c r="D25" s="102"/>
      <c r="E25" s="102"/>
      <c r="F25" s="102"/>
      <c r="G25" s="107"/>
      <c r="H25" s="108"/>
      <c r="I25" s="23" t="s">
        <v>55</v>
      </c>
      <c r="J25" s="4" t="e">
        <f>J20/J24</f>
        <v>#DIV/0!</v>
      </c>
      <c r="K25" s="4" t="e">
        <f>J25</f>
        <v>#DIV/0!</v>
      </c>
      <c r="L25" s="78" t="s">
        <v>75</v>
      </c>
    </row>
    <row r="26" spans="1:25" s="11" customFormat="1" ht="31" customHeight="1" thickBot="1">
      <c r="A26" s="104"/>
      <c r="B26" s="249" t="s">
        <v>9</v>
      </c>
      <c r="C26" s="249"/>
      <c r="D26" s="249"/>
      <c r="E26" s="249"/>
      <c r="F26" s="249"/>
      <c r="G26" s="249"/>
      <c r="H26" s="250"/>
      <c r="I26" s="267" t="s">
        <v>74</v>
      </c>
      <c r="J26" s="268"/>
      <c r="K26" s="268"/>
      <c r="L26" s="269"/>
    </row>
    <row r="27" spans="1:25" s="11" customFormat="1" ht="9" customHeight="1" thickTop="1">
      <c r="A27" s="98"/>
      <c r="B27" s="17"/>
      <c r="C27" s="17"/>
      <c r="D27" s="17"/>
      <c r="E27" s="17"/>
      <c r="F27" s="17"/>
      <c r="G27" s="22"/>
      <c r="H27" s="100"/>
      <c r="I27" s="261"/>
      <c r="J27" s="262"/>
      <c r="K27" s="262"/>
      <c r="L27" s="270"/>
    </row>
    <row r="28" spans="1:25" s="11" customFormat="1" ht="31" customHeight="1">
      <c r="A28" s="98"/>
      <c r="B28" s="21" t="s">
        <v>44</v>
      </c>
      <c r="C28" s="114">
        <f>'Month Planner'!C29</f>
        <v>0</v>
      </c>
      <c r="D28" s="16" t="s">
        <v>45</v>
      </c>
      <c r="E28" s="4">
        <f>(E34/C8)*C7</f>
        <v>0</v>
      </c>
      <c r="F28" s="17"/>
      <c r="G28" s="22"/>
      <c r="H28" s="100"/>
      <c r="I28" s="261"/>
      <c r="J28" s="262"/>
      <c r="K28" s="262"/>
      <c r="L28" s="270"/>
    </row>
    <row r="29" spans="1:25" s="11" customFormat="1" ht="10" customHeight="1">
      <c r="A29" s="98"/>
      <c r="B29" s="17"/>
      <c r="C29" s="17"/>
      <c r="D29" s="17"/>
      <c r="E29" s="17"/>
      <c r="F29" s="17"/>
      <c r="G29" s="22"/>
      <c r="H29" s="100"/>
      <c r="I29" s="271"/>
      <c r="J29" s="272"/>
      <c r="K29" s="272"/>
      <c r="L29" s="273"/>
    </row>
    <row r="30" spans="1:25" s="11" customFormat="1" ht="31" customHeight="1">
      <c r="A30" s="98"/>
      <c r="B30" s="17"/>
      <c r="C30" s="17" t="s">
        <v>15</v>
      </c>
      <c r="D30" s="17" t="s">
        <v>29</v>
      </c>
      <c r="E30" s="17" t="s">
        <v>8</v>
      </c>
      <c r="F30" s="17" t="s">
        <v>28</v>
      </c>
      <c r="G30" s="16" t="s">
        <v>33</v>
      </c>
      <c r="H30" s="114">
        <f>H7-H19</f>
        <v>0</v>
      </c>
      <c r="I30" s="8" t="s">
        <v>59</v>
      </c>
      <c r="J30" s="26" t="s">
        <v>57</v>
      </c>
      <c r="K30" s="26" t="s">
        <v>56</v>
      </c>
      <c r="L30" s="7" t="s">
        <v>72</v>
      </c>
    </row>
    <row r="31" spans="1:25" s="11" customFormat="1" ht="31" customHeight="1">
      <c r="A31" s="98"/>
      <c r="B31" s="16" t="s">
        <v>10</v>
      </c>
      <c r="C31" s="122">
        <v>0</v>
      </c>
      <c r="D31" s="131" t="e">
        <f>K32</f>
        <v>#DIV/0!</v>
      </c>
      <c r="E31" s="131">
        <f>C31+'Day 22'!E31</f>
        <v>0</v>
      </c>
      <c r="F31" s="2">
        <f>J32</f>
        <v>0</v>
      </c>
      <c r="G31" s="16" t="s">
        <v>35</v>
      </c>
      <c r="H31" s="115">
        <f>'Month Planner'!I35</f>
        <v>0</v>
      </c>
      <c r="I31" s="23" t="s">
        <v>53</v>
      </c>
      <c r="J31" s="4">
        <f>C28</f>
        <v>0</v>
      </c>
      <c r="K31" s="3" t="e">
        <f>J31/C7</f>
        <v>#DIV/0!</v>
      </c>
      <c r="L31" s="274" t="s">
        <v>69</v>
      </c>
    </row>
    <row r="32" spans="1:25" s="11" customFormat="1" ht="31" customHeight="1">
      <c r="A32" s="98"/>
      <c r="B32" s="16" t="s">
        <v>37</v>
      </c>
      <c r="C32" s="122">
        <v>0</v>
      </c>
      <c r="D32" s="131" t="e">
        <f>K33</f>
        <v>#DIV/0!</v>
      </c>
      <c r="E32" s="131" t="e">
        <f>C32+'Day 22'!E32</f>
        <v>#VALUE!</v>
      </c>
      <c r="F32" s="6">
        <f>J32</f>
        <v>0</v>
      </c>
      <c r="G32" s="16" t="s">
        <v>32</v>
      </c>
      <c r="H32" s="4" t="e">
        <f>H30/H31</f>
        <v>#DIV/0!</v>
      </c>
      <c r="I32" s="27" t="s">
        <v>10</v>
      </c>
      <c r="J32" s="6">
        <f>J33/J34</f>
        <v>0</v>
      </c>
      <c r="K32" s="6" t="e">
        <f>J32/C7</f>
        <v>#DIV/0!</v>
      </c>
      <c r="L32" s="275"/>
    </row>
    <row r="33" spans="1:12" s="11" customFormat="1" ht="31" customHeight="1">
      <c r="A33" s="98"/>
      <c r="B33" s="16" t="s">
        <v>11</v>
      </c>
      <c r="C33" s="5" t="e">
        <f>C32/C31</f>
        <v>#DIV/0!</v>
      </c>
      <c r="D33" s="5" t="e">
        <f>K34</f>
        <v>#DIV/0!</v>
      </c>
      <c r="E33" s="5" t="e">
        <f>E32/E31</f>
        <v>#VALUE!</v>
      </c>
      <c r="F33" s="5">
        <f>J34</f>
        <v>0.55000000000000004</v>
      </c>
      <c r="G33" s="22">
        <v>0.1</v>
      </c>
      <c r="H33" s="4">
        <f>H30/(H31-G33)</f>
        <v>0</v>
      </c>
      <c r="I33" s="25" t="s">
        <v>37</v>
      </c>
      <c r="J33" s="6">
        <f>J31/J36</f>
        <v>0</v>
      </c>
      <c r="K33" s="6" t="e">
        <f>J33/C7</f>
        <v>#DIV/0!</v>
      </c>
      <c r="L33" s="77"/>
    </row>
    <row r="34" spans="1:12" s="11" customFormat="1" ht="31" customHeight="1">
      <c r="A34" s="98"/>
      <c r="B34" s="47" t="s">
        <v>12</v>
      </c>
      <c r="C34" s="124">
        <v>0</v>
      </c>
      <c r="D34" s="46" t="e">
        <f>K35</f>
        <v>#DIV/0!</v>
      </c>
      <c r="E34" s="46">
        <f>C34+'Day 22'!E34</f>
        <v>0</v>
      </c>
      <c r="F34" s="48" t="e">
        <f>D34*C8</f>
        <v>#DIV/0!</v>
      </c>
      <c r="G34" s="22">
        <v>0.15</v>
      </c>
      <c r="H34" s="4">
        <f>H30/(H31-G34)</f>
        <v>0</v>
      </c>
      <c r="I34" s="25" t="s">
        <v>11</v>
      </c>
      <c r="J34" s="71">
        <v>0.55000000000000004</v>
      </c>
      <c r="K34" s="5" t="e">
        <f>K33/K32</f>
        <v>#DIV/0!</v>
      </c>
      <c r="L34" s="79"/>
    </row>
    <row r="35" spans="1:12" s="11" customFormat="1" ht="31" customHeight="1">
      <c r="A35" s="98"/>
      <c r="B35" s="16" t="s">
        <v>13</v>
      </c>
      <c r="C35" s="4" t="e">
        <f>C34/C32</f>
        <v>#DIV/0!</v>
      </c>
      <c r="D35" s="4">
        <f>K36</f>
        <v>8500</v>
      </c>
      <c r="E35" s="4" t="e">
        <f>E34/E32</f>
        <v>#VALUE!</v>
      </c>
      <c r="F35" s="4">
        <f>J36</f>
        <v>8500</v>
      </c>
      <c r="G35" s="22">
        <v>0.2</v>
      </c>
      <c r="H35" s="4">
        <f>H30/(H31-G35)</f>
        <v>0</v>
      </c>
      <c r="I35" s="25" t="s">
        <v>60</v>
      </c>
      <c r="J35" s="4">
        <f>J33*J36</f>
        <v>0</v>
      </c>
      <c r="K35" s="6" t="e">
        <f>J35/C7</f>
        <v>#DIV/0!</v>
      </c>
      <c r="L35" s="77"/>
    </row>
    <row r="36" spans="1:12" s="11" customFormat="1" ht="16" customHeight="1">
      <c r="A36" s="101"/>
      <c r="B36" s="102"/>
      <c r="C36" s="102"/>
      <c r="D36" s="102"/>
      <c r="E36" s="102"/>
      <c r="F36" s="102"/>
      <c r="G36" s="107"/>
      <c r="H36" s="109"/>
      <c r="I36" s="28" t="s">
        <v>13</v>
      </c>
      <c r="J36" s="85">
        <v>8500</v>
      </c>
      <c r="K36" s="86">
        <f>J36</f>
        <v>8500</v>
      </c>
      <c r="L36" s="78"/>
    </row>
    <row r="37" spans="1:12" s="11" customFormat="1" ht="31" customHeight="1" thickBot="1">
      <c r="A37" s="104"/>
      <c r="B37" s="249" t="s">
        <v>47</v>
      </c>
      <c r="C37" s="249"/>
      <c r="D37" s="249"/>
      <c r="E37" s="249"/>
      <c r="F37" s="249"/>
      <c r="G37" s="249"/>
      <c r="H37" s="250"/>
      <c r="I37" s="16"/>
      <c r="J37" s="16"/>
      <c r="K37" s="16"/>
      <c r="L37" s="16"/>
    </row>
    <row r="38" spans="1:12" s="11" customFormat="1" ht="12" customHeight="1" thickTop="1">
      <c r="A38" s="98"/>
      <c r="B38" s="17"/>
      <c r="C38" s="17"/>
      <c r="D38" s="17"/>
      <c r="E38" s="17"/>
      <c r="F38" s="17"/>
      <c r="G38" s="16"/>
      <c r="H38" s="106"/>
      <c r="I38" s="84"/>
      <c r="J38" s="84"/>
      <c r="K38" s="84"/>
      <c r="L38" s="84"/>
    </row>
    <row r="39" spans="1:12" s="11" customFormat="1" ht="26" customHeight="1">
      <c r="A39" s="98"/>
      <c r="B39" s="21" t="s">
        <v>44</v>
      </c>
      <c r="C39" s="3">
        <f>C28</f>
        <v>0</v>
      </c>
      <c r="D39" s="16" t="s">
        <v>31</v>
      </c>
      <c r="E39" s="133">
        <v>5000</v>
      </c>
      <c r="F39" s="16"/>
      <c r="G39" s="16"/>
      <c r="H39" s="106"/>
      <c r="I39" s="84"/>
      <c r="J39" s="84"/>
      <c r="K39" s="84"/>
      <c r="L39" s="84"/>
    </row>
    <row r="40" spans="1:12" s="11" customFormat="1" ht="13" customHeight="1">
      <c r="A40" s="98"/>
      <c r="B40" s="17"/>
      <c r="C40" s="17"/>
      <c r="D40" s="17"/>
      <c r="E40" s="17"/>
      <c r="F40" s="17"/>
      <c r="G40" s="16"/>
      <c r="H40" s="106"/>
      <c r="I40" s="84"/>
      <c r="J40" s="84"/>
      <c r="K40" s="84"/>
      <c r="L40" s="84"/>
    </row>
    <row r="41" spans="1:12" s="11" customFormat="1" ht="31" customHeight="1">
      <c r="A41" s="98"/>
      <c r="B41" s="17"/>
      <c r="C41" s="17" t="s">
        <v>15</v>
      </c>
      <c r="D41" s="17" t="s">
        <v>29</v>
      </c>
      <c r="E41" s="17" t="s">
        <v>8</v>
      </c>
      <c r="F41" s="17" t="s">
        <v>28</v>
      </c>
      <c r="G41" s="16" t="s">
        <v>33</v>
      </c>
      <c r="H41" s="19">
        <f>H30</f>
        <v>0</v>
      </c>
      <c r="I41" s="84"/>
      <c r="J41" s="84"/>
      <c r="K41" s="84"/>
      <c r="L41" s="84"/>
    </row>
    <row r="42" spans="1:12" s="11" customFormat="1" ht="31" customHeight="1">
      <c r="A42" s="98"/>
      <c r="B42" s="47" t="s">
        <v>14</v>
      </c>
      <c r="C42" s="124">
        <v>0</v>
      </c>
      <c r="D42" s="46" t="e">
        <f>D34</f>
        <v>#DIV/0!</v>
      </c>
      <c r="E42" s="132">
        <v>5682</v>
      </c>
      <c r="F42" s="48" t="e">
        <f>D42*C8</f>
        <v>#DIV/0!</v>
      </c>
      <c r="G42" s="16" t="s">
        <v>36</v>
      </c>
      <c r="H42" s="18">
        <f>H31</f>
        <v>0</v>
      </c>
      <c r="I42" s="84"/>
      <c r="J42" s="84"/>
      <c r="K42" s="84"/>
      <c r="L42" s="84"/>
    </row>
    <row r="43" spans="1:12" s="11" customFormat="1" ht="31" customHeight="1">
      <c r="A43" s="98"/>
      <c r="B43" s="16"/>
      <c r="C43" s="21"/>
      <c r="D43" s="110"/>
      <c r="E43" s="17"/>
      <c r="F43" s="16"/>
      <c r="G43" s="16" t="s">
        <v>32</v>
      </c>
      <c r="H43" s="2" t="e">
        <f>H41/H42</f>
        <v>#DIV/0!</v>
      </c>
      <c r="I43" s="84"/>
      <c r="J43" s="84"/>
      <c r="K43" s="84"/>
      <c r="L43" s="84"/>
    </row>
    <row r="44" spans="1:12" s="11" customFormat="1" ht="31" customHeight="1">
      <c r="A44" s="98"/>
      <c r="B44" s="21"/>
      <c r="C44" s="21"/>
      <c r="D44" s="21"/>
      <c r="E44" s="21"/>
      <c r="F44" s="21"/>
      <c r="G44" s="22">
        <v>0.1</v>
      </c>
      <c r="H44" s="2">
        <f>H41/(H42-G44)</f>
        <v>0</v>
      </c>
      <c r="I44" s="84"/>
      <c r="J44" s="84"/>
      <c r="K44" s="84"/>
      <c r="L44" s="84"/>
    </row>
    <row r="45" spans="1:12" s="11" customFormat="1" ht="31" customHeight="1">
      <c r="A45" s="98"/>
      <c r="B45" s="16"/>
      <c r="C45" s="21"/>
      <c r="D45" s="16"/>
      <c r="E45" s="17"/>
      <c r="F45" s="16"/>
      <c r="G45" s="22">
        <v>0.15</v>
      </c>
      <c r="H45" s="2">
        <f>H41/(H42-G45)</f>
        <v>0</v>
      </c>
      <c r="I45" s="84"/>
      <c r="J45" s="84"/>
      <c r="K45" s="84"/>
      <c r="L45" s="84"/>
    </row>
    <row r="46" spans="1:12" s="11" customFormat="1" ht="31" customHeight="1">
      <c r="A46" s="98"/>
      <c r="B46" s="16"/>
      <c r="C46" s="21"/>
      <c r="D46" s="110"/>
      <c r="E46" s="17"/>
      <c r="F46" s="16"/>
      <c r="G46" s="22">
        <v>0.2</v>
      </c>
      <c r="H46" s="2">
        <f>H41/(H42-G46)</f>
        <v>0</v>
      </c>
      <c r="I46" s="84"/>
      <c r="J46" s="84"/>
      <c r="K46" s="84"/>
      <c r="L46" s="84"/>
    </row>
    <row r="47" spans="1:12" s="11" customFormat="1" ht="30" customHeight="1">
      <c r="A47" s="98"/>
      <c r="B47" s="16"/>
      <c r="C47" s="21"/>
      <c r="D47" s="110"/>
      <c r="E47" s="17"/>
      <c r="F47" s="16"/>
      <c r="G47" s="22">
        <v>0.25</v>
      </c>
      <c r="H47" s="134">
        <f>H41/(H42-G47)</f>
        <v>0</v>
      </c>
      <c r="I47" s="84"/>
      <c r="J47" s="84"/>
      <c r="K47" s="84"/>
      <c r="L47" s="84"/>
    </row>
    <row r="48" spans="1:12" s="11" customFormat="1" ht="31" customHeight="1">
      <c r="A48" s="101"/>
      <c r="B48" s="102"/>
      <c r="C48" s="102"/>
      <c r="D48" s="102"/>
      <c r="E48" s="102"/>
      <c r="F48" s="102"/>
      <c r="G48" s="102"/>
      <c r="H48" s="103"/>
      <c r="I48" s="84"/>
      <c r="J48" s="84"/>
      <c r="K48" s="84"/>
      <c r="L48" s="84"/>
    </row>
    <row r="49" spans="1:12" s="11" customFormat="1" ht="31" customHeight="1" thickBot="1">
      <c r="A49" s="104"/>
      <c r="B49" s="249" t="s">
        <v>48</v>
      </c>
      <c r="C49" s="249"/>
      <c r="D49" s="249"/>
      <c r="E49" s="249"/>
      <c r="F49" s="249"/>
      <c r="G49" s="249"/>
      <c r="H49" s="250"/>
      <c r="I49" s="84"/>
      <c r="J49" s="84"/>
      <c r="K49" s="84"/>
      <c r="L49" s="84"/>
    </row>
    <row r="50" spans="1:12" s="11" customFormat="1" ht="7" customHeight="1" thickTop="1">
      <c r="A50" s="98"/>
      <c r="B50" s="17"/>
      <c r="C50" s="17"/>
      <c r="D50" s="17"/>
      <c r="E50" s="17"/>
      <c r="F50" s="17"/>
      <c r="G50" s="16"/>
      <c r="H50" s="100"/>
      <c r="I50" s="84"/>
      <c r="J50" s="84"/>
      <c r="K50" s="84"/>
      <c r="L50" s="84"/>
    </row>
    <row r="51" spans="1:12" s="11" customFormat="1" ht="31" customHeight="1">
      <c r="A51" s="98"/>
      <c r="B51" s="47"/>
      <c r="C51" s="105" t="s">
        <v>15</v>
      </c>
      <c r="D51" s="105" t="s">
        <v>29</v>
      </c>
      <c r="E51" s="105" t="s">
        <v>8</v>
      </c>
      <c r="F51" s="105" t="s">
        <v>28</v>
      </c>
      <c r="G51" s="16"/>
      <c r="H51" s="106"/>
      <c r="I51" s="16"/>
      <c r="J51" s="16"/>
      <c r="K51" s="16"/>
      <c r="L51" s="16"/>
    </row>
    <row r="52" spans="1:12" s="11" customFormat="1" ht="25" customHeight="1">
      <c r="A52" s="98"/>
      <c r="B52" s="47" t="s">
        <v>38</v>
      </c>
      <c r="C52" s="126">
        <v>0</v>
      </c>
      <c r="D52" s="119" t="e">
        <f>D21</f>
        <v>#DIV/0!</v>
      </c>
      <c r="E52" s="132">
        <v>5682</v>
      </c>
      <c r="F52" s="119" t="e">
        <f>F21</f>
        <v>#DIV/0!</v>
      </c>
      <c r="G52" s="17"/>
      <c r="H52" s="111"/>
    </row>
    <row r="53" spans="1:12" s="11" customFormat="1" ht="31" customHeight="1">
      <c r="A53" s="98"/>
      <c r="B53" s="47" t="s">
        <v>49</v>
      </c>
      <c r="C53" s="126">
        <v>0</v>
      </c>
      <c r="D53" s="119" t="e">
        <f>D31</f>
        <v>#DIV/0!</v>
      </c>
      <c r="E53" s="132">
        <v>5682</v>
      </c>
      <c r="F53" s="119" t="e">
        <f>D53*C8</f>
        <v>#DIV/0!</v>
      </c>
      <c r="G53" s="20"/>
      <c r="H53" s="111"/>
      <c r="J53" s="17"/>
      <c r="K53" s="16"/>
      <c r="L53" s="16"/>
    </row>
    <row r="54" spans="1:12" s="16" customFormat="1" ht="17" customHeight="1">
      <c r="A54" s="101"/>
      <c r="B54" s="102"/>
      <c r="C54" s="112"/>
      <c r="D54" s="112"/>
      <c r="E54" s="113"/>
      <c r="F54" s="112"/>
      <c r="G54" s="107"/>
      <c r="H54" s="109"/>
      <c r="I54" s="12"/>
      <c r="J54" s="12"/>
      <c r="K54" s="11"/>
      <c r="L54" s="11"/>
    </row>
    <row r="55" spans="1:12" s="11" customFormat="1" ht="31" customHeight="1" thickBot="1">
      <c r="A55" s="64"/>
      <c r="B55" s="249" t="s">
        <v>16</v>
      </c>
      <c r="C55" s="249"/>
      <c r="D55" s="249"/>
      <c r="E55" s="249"/>
      <c r="F55" s="249"/>
      <c r="G55" s="249"/>
      <c r="H55" s="250"/>
      <c r="I55" s="17"/>
      <c r="J55" s="17"/>
      <c r="K55" s="16"/>
      <c r="L55" s="16"/>
    </row>
    <row r="56" spans="1:12" s="11" customFormat="1" ht="14" customHeight="1" thickTop="1">
      <c r="A56" s="98"/>
      <c r="B56" s="17"/>
      <c r="C56" s="17"/>
      <c r="D56" s="17"/>
      <c r="E56" s="17"/>
      <c r="F56" s="17"/>
      <c r="G56" s="16"/>
      <c r="H56" s="106"/>
      <c r="I56" s="12"/>
      <c r="J56" s="12"/>
    </row>
    <row r="57" spans="1:12" s="11" customFormat="1" ht="31" customHeight="1">
      <c r="A57" s="98"/>
      <c r="B57" s="47"/>
      <c r="C57" s="105" t="s">
        <v>17</v>
      </c>
      <c r="D57" s="47" t="s">
        <v>18</v>
      </c>
      <c r="E57" s="105" t="s">
        <v>19</v>
      </c>
      <c r="F57" s="105" t="s">
        <v>20</v>
      </c>
      <c r="G57" s="47"/>
      <c r="H57" s="106"/>
      <c r="I57" s="12"/>
      <c r="J57" s="12"/>
    </row>
    <row r="58" spans="1:12" s="11" customFormat="1" ht="31" customHeight="1">
      <c r="A58" s="98"/>
      <c r="B58" s="47" t="s">
        <v>22</v>
      </c>
      <c r="C58" s="74"/>
      <c r="D58" s="74"/>
      <c r="E58" s="74"/>
      <c r="F58" s="120">
        <f>'Day 22'!F59</f>
        <v>0</v>
      </c>
      <c r="G58" s="121"/>
      <c r="H58" s="106"/>
      <c r="I58" s="12"/>
      <c r="J58" s="12"/>
    </row>
    <row r="59" spans="1:12" s="11" customFormat="1" ht="31" customHeight="1">
      <c r="A59" s="98"/>
      <c r="B59" s="47" t="s">
        <v>21</v>
      </c>
      <c r="C59" s="127">
        <v>0</v>
      </c>
      <c r="D59" s="127">
        <v>0</v>
      </c>
      <c r="E59" s="127">
        <v>0</v>
      </c>
      <c r="F59" s="120">
        <f>(C59+D59)-E59</f>
        <v>0</v>
      </c>
      <c r="G59" s="47"/>
      <c r="H59" s="106"/>
      <c r="I59" s="12"/>
      <c r="J59" s="12"/>
    </row>
    <row r="60" spans="1:12" s="11" customFormat="1" ht="31" customHeight="1">
      <c r="A60" s="101"/>
      <c r="B60" s="102"/>
      <c r="C60" s="102"/>
      <c r="D60" s="102"/>
      <c r="E60" s="102"/>
      <c r="F60" s="102"/>
      <c r="G60" s="102"/>
      <c r="H60" s="103"/>
      <c r="I60" s="12"/>
      <c r="J60" s="12"/>
    </row>
    <row r="61" spans="1:12" s="11" customFormat="1" ht="31" customHeight="1">
      <c r="H61" s="12"/>
      <c r="I61" s="12"/>
      <c r="J61" s="12"/>
    </row>
    <row r="62" spans="1:12" s="11" customFormat="1" ht="31" customHeight="1">
      <c r="H62" s="12"/>
      <c r="I62" s="12"/>
      <c r="J62" s="12"/>
    </row>
    <row r="63" spans="1:12" s="11" customFormat="1" ht="31" customHeight="1">
      <c r="H63" s="12"/>
      <c r="I63" s="12"/>
      <c r="J63" s="12"/>
    </row>
    <row r="64" spans="1:12" s="11" customFormat="1" ht="31" customHeight="1">
      <c r="H64" s="12"/>
      <c r="I64" s="12"/>
      <c r="J64" s="12"/>
    </row>
    <row r="65" spans="8:10" s="11" customFormat="1" ht="31" customHeight="1">
      <c r="H65" s="12"/>
      <c r="I65" s="12"/>
      <c r="J65" s="12"/>
    </row>
    <row r="66" spans="8:10" s="11" customFormat="1" ht="31" customHeight="1">
      <c r="H66" s="12"/>
      <c r="I66" s="12"/>
      <c r="J66" s="12"/>
    </row>
    <row r="67" spans="8:10" s="11" customFormat="1" ht="31" customHeight="1">
      <c r="H67" s="12"/>
      <c r="I67" s="12"/>
      <c r="J67" s="12"/>
    </row>
    <row r="68" spans="8:10" s="11" customFormat="1" ht="31" customHeight="1">
      <c r="H68" s="12"/>
      <c r="I68" s="12"/>
      <c r="J68" s="12"/>
    </row>
    <row r="69" spans="8:10" s="11" customFormat="1" ht="31" customHeight="1">
      <c r="H69" s="12"/>
      <c r="I69" s="12"/>
      <c r="J69" s="12"/>
    </row>
    <row r="70" spans="8:10" s="11" customFormat="1" ht="31" customHeight="1">
      <c r="H70" s="12"/>
      <c r="I70" s="12"/>
      <c r="J70" s="12"/>
    </row>
    <row r="71" spans="8:10" s="11" customFormat="1" ht="31" customHeight="1">
      <c r="H71" s="12"/>
      <c r="I71" s="12"/>
      <c r="J71" s="12"/>
    </row>
    <row r="72" spans="8:10" s="11" customFormat="1" ht="31" customHeight="1">
      <c r="H72" s="12"/>
      <c r="I72" s="12"/>
      <c r="J72" s="12"/>
    </row>
    <row r="73" spans="8:10" s="11" customFormat="1" ht="31" customHeight="1">
      <c r="H73" s="12"/>
      <c r="I73" s="12"/>
      <c r="J73" s="12"/>
    </row>
    <row r="74" spans="8:10" s="11" customFormat="1" ht="31" customHeight="1">
      <c r="H74" s="12"/>
      <c r="I74" s="12"/>
      <c r="J74" s="12"/>
    </row>
    <row r="75" spans="8:10" s="11" customFormat="1" ht="31" customHeight="1">
      <c r="H75" s="12"/>
      <c r="I75" s="12"/>
      <c r="J75" s="12"/>
    </row>
    <row r="76" spans="8:10" s="11" customFormat="1" ht="31" customHeight="1">
      <c r="H76" s="12"/>
      <c r="I76" s="12"/>
      <c r="J76" s="12"/>
    </row>
    <row r="77" spans="8:10" s="11" customFormat="1" ht="31" customHeight="1">
      <c r="H77" s="12"/>
      <c r="I77" s="12"/>
      <c r="J77" s="12"/>
    </row>
    <row r="78" spans="8:10" s="11" customFormat="1" ht="31" customHeight="1">
      <c r="H78" s="12"/>
      <c r="I78" s="12"/>
      <c r="J78" s="12"/>
    </row>
    <row r="79" spans="8:10" s="11" customFormat="1" ht="31" customHeight="1">
      <c r="H79" s="12"/>
      <c r="I79" s="12"/>
      <c r="J79" s="12"/>
    </row>
    <row r="80" spans="8:10" s="11" customFormat="1" ht="31" customHeight="1">
      <c r="H80" s="12"/>
      <c r="I80" s="12"/>
      <c r="J80" s="12"/>
    </row>
    <row r="81" spans="2:12" s="11" customFormat="1" ht="31" customHeight="1">
      <c r="H81" s="12"/>
      <c r="I81" s="12"/>
      <c r="J81" s="12"/>
    </row>
    <row r="82" spans="2:12" s="11" customFormat="1" ht="31" customHeight="1">
      <c r="H82" s="12"/>
      <c r="I82" s="12"/>
      <c r="J82" s="12"/>
    </row>
    <row r="83" spans="2:12" s="11" customFormat="1" ht="31" customHeight="1">
      <c r="H83" s="12"/>
      <c r="I83" s="12"/>
      <c r="J83" s="12"/>
    </row>
    <row r="84" spans="2:12" s="11" customFormat="1" ht="31" customHeight="1">
      <c r="H84" s="12"/>
      <c r="I84" s="12"/>
      <c r="J84" s="12"/>
    </row>
    <row r="85" spans="2:12" s="11" customFormat="1" ht="31" customHeight="1">
      <c r="H85" s="12"/>
      <c r="I85" s="12"/>
      <c r="J85" s="12"/>
    </row>
    <row r="86" spans="2:12" s="11" customFormat="1" ht="31" customHeight="1">
      <c r="H86" s="12"/>
      <c r="I86" s="12"/>
      <c r="J86" s="12"/>
    </row>
    <row r="87" spans="2:12" s="11" customFormat="1" ht="31" customHeight="1">
      <c r="H87" s="12"/>
      <c r="I87" s="12"/>
      <c r="J87" s="12"/>
    </row>
    <row r="88" spans="2:12" s="11" customFormat="1" ht="31" customHeight="1">
      <c r="H88" s="12"/>
      <c r="I88" s="12"/>
      <c r="J88" s="12"/>
    </row>
    <row r="89" spans="2:12" s="11" customFormat="1" ht="31" customHeight="1">
      <c r="H89" s="12"/>
      <c r="I89" s="12"/>
      <c r="J89" s="12"/>
    </row>
    <row r="90" spans="2:12" s="11" customFormat="1" ht="31" customHeight="1">
      <c r="H90" s="12"/>
      <c r="I90" s="12"/>
      <c r="J90" s="12"/>
    </row>
    <row r="91" spans="2:12" s="11" customFormat="1" ht="31" customHeight="1">
      <c r="H91" s="12"/>
      <c r="I91" s="12"/>
      <c r="J91" s="12"/>
    </row>
    <row r="92" spans="2:12" s="11" customFormat="1" ht="31" customHeight="1">
      <c r="H92" s="12"/>
      <c r="I92" s="12"/>
      <c r="J92" s="12"/>
    </row>
    <row r="93" spans="2:12" s="11" customFormat="1" ht="31" customHeight="1">
      <c r="H93" s="12"/>
      <c r="I93" s="12"/>
      <c r="J93" s="12"/>
    </row>
    <row r="94" spans="2:12" ht="31" customHeight="1">
      <c r="B94" s="11"/>
      <c r="C94" s="11"/>
      <c r="D94" s="11"/>
      <c r="E94" s="11"/>
      <c r="F94" s="11"/>
      <c r="I94" s="12"/>
      <c r="J94" s="12"/>
      <c r="K94" s="11"/>
      <c r="L94" s="11"/>
    </row>
  </sheetData>
  <sheetProtection selectLockedCells="1"/>
  <mergeCells count="13">
    <mergeCell ref="B55:H55"/>
    <mergeCell ref="B2:H2"/>
    <mergeCell ref="I3:J3"/>
    <mergeCell ref="B5:H5"/>
    <mergeCell ref="K7:L8"/>
    <mergeCell ref="I13:L18"/>
    <mergeCell ref="B15:H15"/>
    <mergeCell ref="A17:B17"/>
    <mergeCell ref="B26:H26"/>
    <mergeCell ref="I26:L29"/>
    <mergeCell ref="L31:L32"/>
    <mergeCell ref="B37:H37"/>
    <mergeCell ref="B49:H49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Y94"/>
  <sheetViews>
    <sheetView topLeftCell="A32" workbookViewId="0">
      <selection activeCell="C52" sqref="C52"/>
    </sheetView>
  </sheetViews>
  <sheetFormatPr baseColWidth="10" defaultColWidth="26.33203125" defaultRowHeight="31" customHeight="1" x14ac:dyDescent="0"/>
  <cols>
    <col min="1" max="1" width="6.6640625" style="10" customWidth="1"/>
    <col min="2" max="5" width="26.33203125" style="10"/>
    <col min="6" max="6" width="21" style="10" customWidth="1"/>
    <col min="7" max="7" width="16.83203125" style="11" customWidth="1"/>
    <col min="8" max="8" width="26.33203125" style="12"/>
    <col min="9" max="9" width="0" style="13" hidden="1" customWidth="1"/>
    <col min="10" max="10" width="21.6640625" style="13" hidden="1" customWidth="1"/>
    <col min="11" max="11" width="20.33203125" style="10" hidden="1" customWidth="1"/>
    <col min="12" max="12" width="38.5" style="10" hidden="1" customWidth="1"/>
    <col min="13" max="24" width="0" style="10" hidden="1" customWidth="1"/>
    <col min="25" max="16384" width="26.33203125" style="10"/>
  </cols>
  <sheetData>
    <row r="1" spans="1:17" ht="16" customHeight="1">
      <c r="A1" s="89"/>
      <c r="B1" s="90"/>
      <c r="C1" s="90"/>
      <c r="D1" s="90"/>
      <c r="E1" s="90"/>
      <c r="F1" s="90"/>
      <c r="G1" s="91"/>
      <c r="H1" s="92"/>
      <c r="I1" s="30"/>
      <c r="J1" s="30"/>
      <c r="K1" s="31"/>
      <c r="L1" s="31"/>
      <c r="M1" s="31"/>
      <c r="N1" s="31"/>
    </row>
    <row r="2" spans="1:17" ht="31" customHeight="1">
      <c r="A2" s="93"/>
      <c r="B2" s="251" t="s">
        <v>41</v>
      </c>
      <c r="C2" s="251"/>
      <c r="D2" s="251"/>
      <c r="E2" s="251"/>
      <c r="F2" s="251"/>
      <c r="G2" s="251"/>
      <c r="H2" s="252"/>
      <c r="I2" s="34" t="e">
        <f>E8/C7</f>
        <v>#DIV/0!</v>
      </c>
      <c r="J2" s="30"/>
      <c r="K2" s="31"/>
      <c r="L2" s="31"/>
      <c r="M2" s="31"/>
      <c r="N2" s="31"/>
    </row>
    <row r="3" spans="1:17" s="15" customFormat="1" ht="31" customHeight="1">
      <c r="A3" s="93"/>
      <c r="B3" s="83" t="s">
        <v>26</v>
      </c>
      <c r="C3" s="128"/>
      <c r="D3" s="83"/>
      <c r="E3" s="129"/>
      <c r="F3" s="83"/>
      <c r="G3" s="129"/>
      <c r="H3" s="94"/>
      <c r="I3" s="253"/>
      <c r="J3" s="254"/>
      <c r="K3" s="35" t="e">
        <f>H9/I2</f>
        <v>#DIV/0!</v>
      </c>
      <c r="L3" s="31"/>
      <c r="M3" s="49"/>
      <c r="N3" s="49"/>
      <c r="O3" s="49"/>
      <c r="P3" s="49"/>
      <c r="Q3" s="49"/>
    </row>
    <row r="4" spans="1:17" ht="11" customHeight="1" thickBot="1">
      <c r="A4" s="95"/>
      <c r="B4" s="9"/>
      <c r="C4" s="9"/>
      <c r="D4" s="9"/>
      <c r="E4" s="9"/>
      <c r="F4" s="9"/>
      <c r="G4" s="14"/>
      <c r="H4" s="96"/>
      <c r="I4" s="41"/>
      <c r="J4" s="41"/>
      <c r="K4" s="42"/>
      <c r="L4" s="42"/>
      <c r="M4" s="49"/>
      <c r="N4" s="49"/>
      <c r="O4" s="50"/>
      <c r="P4" s="50"/>
      <c r="Q4" s="50"/>
    </row>
    <row r="5" spans="1:17" ht="31" customHeight="1" thickTop="1" thickBot="1">
      <c r="A5" s="97"/>
      <c r="B5" s="255" t="s">
        <v>46</v>
      </c>
      <c r="C5" s="255"/>
      <c r="D5" s="255"/>
      <c r="E5" s="255"/>
      <c r="F5" s="255"/>
      <c r="G5" s="255"/>
      <c r="H5" s="256"/>
      <c r="I5" s="39"/>
      <c r="J5" s="39"/>
      <c r="K5" s="40"/>
      <c r="L5" s="40"/>
      <c r="M5" s="31"/>
      <c r="N5" s="31"/>
      <c r="O5" s="50"/>
      <c r="P5" s="50"/>
      <c r="Q5" s="50"/>
    </row>
    <row r="6" spans="1:17" ht="9" customHeight="1" thickTop="1">
      <c r="A6" s="98"/>
      <c r="B6" s="16"/>
      <c r="C6" s="16"/>
      <c r="D6" s="16"/>
      <c r="E6" s="16"/>
      <c r="F6" s="16"/>
      <c r="G6" s="16"/>
      <c r="H6" s="99"/>
      <c r="I6" s="52"/>
      <c r="J6" s="53"/>
      <c r="K6" s="54"/>
      <c r="L6" s="54"/>
      <c r="M6" s="31"/>
      <c r="N6" s="31"/>
      <c r="O6" s="50"/>
      <c r="P6" s="50"/>
      <c r="Q6" s="50"/>
    </row>
    <row r="7" spans="1:17" ht="31" customHeight="1">
      <c r="A7" s="93"/>
      <c r="B7" s="16" t="s">
        <v>27</v>
      </c>
      <c r="C7" s="73">
        <f>'Month Planner'!C7</f>
        <v>0</v>
      </c>
      <c r="D7" s="16" t="s">
        <v>39</v>
      </c>
      <c r="E7" s="1">
        <f>C7-C8</f>
        <v>-24</v>
      </c>
      <c r="F7" s="15"/>
      <c r="G7" s="16" t="s">
        <v>33</v>
      </c>
      <c r="H7" s="114">
        <f>'Month Planner'!I7</f>
        <v>0</v>
      </c>
      <c r="I7" s="66" t="s">
        <v>66</v>
      </c>
      <c r="J7" s="67" t="s">
        <v>64</v>
      </c>
      <c r="K7" s="257"/>
      <c r="L7" s="258"/>
      <c r="M7" s="34" t="s">
        <v>63</v>
      </c>
      <c r="N7" s="31"/>
      <c r="O7" s="50"/>
      <c r="P7" s="50"/>
      <c r="Q7" s="50"/>
    </row>
    <row r="8" spans="1:17" s="11" customFormat="1" ht="31" customHeight="1">
      <c r="A8" s="98"/>
      <c r="B8" s="16" t="s">
        <v>24</v>
      </c>
      <c r="C8" s="73">
        <v>24</v>
      </c>
      <c r="D8" s="51" t="s">
        <v>40</v>
      </c>
      <c r="E8" s="44">
        <f>C28+C17</f>
        <v>0</v>
      </c>
      <c r="F8" s="16"/>
      <c r="G8" s="16" t="s">
        <v>34</v>
      </c>
      <c r="H8" s="5" t="e">
        <f>K12</f>
        <v>#DIV/0!</v>
      </c>
      <c r="I8" s="55" t="e">
        <f>H7/E9</f>
        <v>#DIV/0!</v>
      </c>
      <c r="J8" s="58" t="s">
        <v>65</v>
      </c>
      <c r="K8" s="259"/>
      <c r="L8" s="260"/>
      <c r="M8" s="36">
        <f>J10*K10</f>
        <v>0</v>
      </c>
      <c r="N8" s="33"/>
      <c r="O8" s="43"/>
      <c r="P8" s="43"/>
      <c r="Q8" s="43"/>
    </row>
    <row r="9" spans="1:17" s="11" customFormat="1" ht="31" customHeight="1">
      <c r="A9" s="98"/>
      <c r="B9" s="16" t="s">
        <v>23</v>
      </c>
      <c r="C9" s="6" t="e">
        <f>K3</f>
        <v>#DIV/0!</v>
      </c>
      <c r="D9" s="51" t="s">
        <v>31</v>
      </c>
      <c r="E9" s="45">
        <f>(C13/C8)*C7</f>
        <v>0</v>
      </c>
      <c r="F9" s="16"/>
      <c r="G9" s="16" t="s">
        <v>32</v>
      </c>
      <c r="H9" s="4" t="e">
        <f>H7/H8</f>
        <v>#DIV/0!</v>
      </c>
      <c r="I9" s="64" t="s">
        <v>73</v>
      </c>
      <c r="J9" s="65" t="s">
        <v>6</v>
      </c>
      <c r="K9" s="61" t="s">
        <v>34</v>
      </c>
      <c r="L9" s="80" t="s">
        <v>64</v>
      </c>
      <c r="M9" s="36">
        <f>J11*K11</f>
        <v>0</v>
      </c>
      <c r="N9" s="33"/>
      <c r="O9" s="43"/>
      <c r="P9" s="43"/>
      <c r="Q9" s="43"/>
    </row>
    <row r="10" spans="1:17" s="11" customFormat="1" ht="31" customHeight="1">
      <c r="A10" s="98"/>
      <c r="B10" s="16" t="s">
        <v>25</v>
      </c>
      <c r="C10" s="1">
        <f>C7-C8</f>
        <v>-24</v>
      </c>
      <c r="D10" s="16"/>
      <c r="E10" s="16"/>
      <c r="F10" s="16"/>
      <c r="G10" s="22">
        <v>0.1</v>
      </c>
      <c r="H10" s="4" t="e">
        <f>H7/(H8-G10)</f>
        <v>#DIV/0!</v>
      </c>
      <c r="I10" s="56" t="s">
        <v>61</v>
      </c>
      <c r="J10" s="59">
        <f>J20</f>
        <v>0</v>
      </c>
      <c r="K10" s="62">
        <f>H20</f>
        <v>0</v>
      </c>
      <c r="L10" s="81" t="s">
        <v>67</v>
      </c>
      <c r="M10" s="68">
        <f>SUM(M8:M9)</f>
        <v>0</v>
      </c>
      <c r="N10" s="37"/>
      <c r="O10" s="43"/>
      <c r="P10" s="43"/>
      <c r="Q10" s="43"/>
    </row>
    <row r="11" spans="1:17" s="11" customFormat="1" ht="31" customHeight="1">
      <c r="A11" s="98"/>
      <c r="B11" s="16" t="s">
        <v>1</v>
      </c>
      <c r="C11" s="4" t="e">
        <f>H9</f>
        <v>#DIV/0!</v>
      </c>
      <c r="D11" s="16"/>
      <c r="E11" s="16"/>
      <c r="F11" s="16"/>
      <c r="G11" s="22">
        <v>0.15</v>
      </c>
      <c r="H11" s="4" t="e">
        <f>H7/(H8-G11)</f>
        <v>#DIV/0!</v>
      </c>
      <c r="I11" s="57" t="s">
        <v>62</v>
      </c>
      <c r="J11" s="60">
        <f>J31</f>
        <v>0</v>
      </c>
      <c r="K11" s="63">
        <f>H31</f>
        <v>0</v>
      </c>
      <c r="L11" s="82" t="s">
        <v>68</v>
      </c>
      <c r="M11" s="69" t="e">
        <f>M10/E9</f>
        <v>#DIV/0!</v>
      </c>
      <c r="N11" s="33"/>
      <c r="O11" s="43"/>
      <c r="P11" s="43"/>
      <c r="Q11" s="43"/>
    </row>
    <row r="12" spans="1:17" s="11" customFormat="1" ht="31" customHeight="1">
      <c r="A12" s="98"/>
      <c r="B12" s="16" t="s">
        <v>42</v>
      </c>
      <c r="C12" s="4">
        <f>C24+C42</f>
        <v>0</v>
      </c>
      <c r="D12" s="16" t="s">
        <v>0</v>
      </c>
      <c r="E12" s="3" t="e">
        <f>E8/C7</f>
        <v>#DIV/0!</v>
      </c>
      <c r="F12" s="16"/>
      <c r="G12" s="22">
        <v>0.2</v>
      </c>
      <c r="H12" s="4" t="e">
        <f>H7/(H8-G12)</f>
        <v>#DIV/0!</v>
      </c>
      <c r="I12" s="57" t="s">
        <v>70</v>
      </c>
      <c r="J12" s="60">
        <f>J10+J11</f>
        <v>0</v>
      </c>
      <c r="K12" s="63" t="e">
        <f>(M8+M9)/J12</f>
        <v>#DIV/0!</v>
      </c>
      <c r="L12" s="82" t="s">
        <v>71</v>
      </c>
      <c r="M12" s="32"/>
      <c r="N12" s="32"/>
      <c r="O12" s="43"/>
      <c r="P12" s="43"/>
      <c r="Q12" s="43"/>
    </row>
    <row r="13" spans="1:17" s="11" customFormat="1" ht="31" customHeight="1">
      <c r="A13" s="98"/>
      <c r="B13" s="16" t="s">
        <v>43</v>
      </c>
      <c r="C13" s="4">
        <f>E24+E42</f>
        <v>5682</v>
      </c>
      <c r="D13" s="16" t="s">
        <v>30</v>
      </c>
      <c r="E13" s="4" t="e">
        <f>E12*C8</f>
        <v>#DIV/0!</v>
      </c>
      <c r="F13" s="16"/>
      <c r="G13" s="22"/>
      <c r="H13" s="100"/>
      <c r="I13" s="261"/>
      <c r="J13" s="262"/>
      <c r="K13" s="262"/>
      <c r="L13" s="262"/>
      <c r="M13" s="32"/>
      <c r="N13" s="32"/>
      <c r="O13" s="43"/>
      <c r="P13" s="43"/>
      <c r="Q13" s="43"/>
    </row>
    <row r="14" spans="1:17" s="11" customFormat="1" ht="9" customHeight="1">
      <c r="A14" s="101"/>
      <c r="B14" s="102"/>
      <c r="C14" s="102"/>
      <c r="D14" s="102"/>
      <c r="E14" s="102"/>
      <c r="F14" s="102"/>
      <c r="G14" s="102"/>
      <c r="H14" s="103"/>
      <c r="I14" s="261"/>
      <c r="J14" s="262"/>
      <c r="K14" s="262"/>
      <c r="L14" s="262"/>
      <c r="M14" s="32"/>
      <c r="N14" s="32"/>
      <c r="O14" s="43"/>
      <c r="P14" s="43"/>
      <c r="Q14" s="43"/>
    </row>
    <row r="15" spans="1:17" s="11" customFormat="1" ht="31" customHeight="1" thickBot="1">
      <c r="A15" s="104"/>
      <c r="B15" s="263" t="s">
        <v>2</v>
      </c>
      <c r="C15" s="263"/>
      <c r="D15" s="263"/>
      <c r="E15" s="263"/>
      <c r="F15" s="263"/>
      <c r="G15" s="263"/>
      <c r="H15" s="264"/>
      <c r="I15" s="261"/>
      <c r="J15" s="262"/>
      <c r="K15" s="262"/>
      <c r="L15" s="262"/>
      <c r="M15" s="32"/>
      <c r="N15" s="32"/>
      <c r="O15" s="43"/>
      <c r="P15" s="43"/>
      <c r="Q15" s="43"/>
    </row>
    <row r="16" spans="1:17" ht="7" customHeight="1" thickTop="1">
      <c r="A16" s="98"/>
      <c r="B16" s="16"/>
      <c r="C16" s="16"/>
      <c r="D16" s="16"/>
      <c r="E16" s="16"/>
      <c r="F16" s="16"/>
      <c r="G16" s="16"/>
      <c r="H16" s="99"/>
      <c r="I16" s="261"/>
      <c r="J16" s="262"/>
      <c r="K16" s="262"/>
      <c r="L16" s="262"/>
      <c r="M16" s="29"/>
      <c r="N16" s="29"/>
      <c r="O16" s="50"/>
      <c r="P16" s="50"/>
      <c r="Q16" s="50"/>
    </row>
    <row r="17" spans="1:25" s="11" customFormat="1" ht="31" customHeight="1">
      <c r="A17" s="265" t="s">
        <v>44</v>
      </c>
      <c r="B17" s="266"/>
      <c r="C17" s="118">
        <f>'Month Planner'!C17</f>
        <v>0</v>
      </c>
      <c r="D17" s="47" t="s">
        <v>31</v>
      </c>
      <c r="E17" s="46">
        <f>(E24/C8)*C7</f>
        <v>0</v>
      </c>
      <c r="F17" s="105"/>
      <c r="G17" s="16"/>
      <c r="H17" s="106"/>
      <c r="I17" s="261"/>
      <c r="J17" s="262"/>
      <c r="K17" s="262"/>
      <c r="L17" s="262"/>
      <c r="M17" s="43"/>
      <c r="N17" s="43"/>
      <c r="O17" s="43"/>
      <c r="P17" s="43"/>
      <c r="Q17" s="43"/>
    </row>
    <row r="18" spans="1:25" s="11" customFormat="1" ht="7" customHeight="1">
      <c r="A18" s="98"/>
      <c r="B18" s="17"/>
      <c r="C18" s="17"/>
      <c r="D18" s="17"/>
      <c r="E18" s="17"/>
      <c r="F18" s="17"/>
      <c r="G18" s="16"/>
      <c r="H18" s="106"/>
      <c r="I18" s="261"/>
      <c r="J18" s="262"/>
      <c r="K18" s="262"/>
      <c r="L18" s="262"/>
      <c r="M18" s="43"/>
      <c r="N18" s="43"/>
      <c r="O18" s="43"/>
      <c r="P18" s="43"/>
      <c r="Q18" s="43"/>
    </row>
    <row r="19" spans="1:25" s="11" customFormat="1" ht="31" customHeight="1">
      <c r="A19" s="98"/>
      <c r="B19" s="16"/>
      <c r="C19" s="17" t="s">
        <v>15</v>
      </c>
      <c r="D19" s="17" t="s">
        <v>29</v>
      </c>
      <c r="E19" s="17" t="s">
        <v>8</v>
      </c>
      <c r="F19" s="17" t="s">
        <v>28</v>
      </c>
      <c r="G19" s="16" t="s">
        <v>33</v>
      </c>
      <c r="H19" s="114">
        <f>'Month Planner'!I19</f>
        <v>0</v>
      </c>
      <c r="I19" s="87" t="s">
        <v>58</v>
      </c>
      <c r="J19" s="88" t="s">
        <v>57</v>
      </c>
      <c r="K19" s="88" t="s">
        <v>56</v>
      </c>
      <c r="L19" s="38" t="s">
        <v>72</v>
      </c>
      <c r="M19" s="43"/>
      <c r="N19" s="43"/>
      <c r="O19" s="43"/>
      <c r="P19" s="43"/>
      <c r="Q19" s="43"/>
    </row>
    <row r="20" spans="1:25" s="11" customFormat="1" ht="31" customHeight="1">
      <c r="A20" s="98"/>
      <c r="B20" s="16" t="s">
        <v>3</v>
      </c>
      <c r="C20" s="123">
        <v>0</v>
      </c>
      <c r="D20" s="4" t="e">
        <f>D24/(D21*J22)</f>
        <v>#DIV/0!</v>
      </c>
      <c r="E20" s="4">
        <f>Y20/C8</f>
        <v>0</v>
      </c>
      <c r="F20" s="4" t="e">
        <f>D20</f>
        <v>#DIV/0!</v>
      </c>
      <c r="G20" s="16" t="s">
        <v>35</v>
      </c>
      <c r="H20" s="115">
        <f>'Month Planner'!I20</f>
        <v>0</v>
      </c>
      <c r="I20" s="23" t="s">
        <v>53</v>
      </c>
      <c r="J20" s="4">
        <f>C17</f>
        <v>0</v>
      </c>
      <c r="K20" s="3" t="e">
        <f>J20/C7</f>
        <v>#DIV/0!</v>
      </c>
      <c r="L20" s="75" t="s">
        <v>67</v>
      </c>
      <c r="M20" s="43"/>
      <c r="N20" s="43"/>
      <c r="O20" s="43"/>
      <c r="P20" s="43"/>
      <c r="Q20" s="43"/>
      <c r="Y20" s="130">
        <f>'Day 1'!C20+'Day 2'!C20+'Day 3'!C20+'Day 4'!C20+'Day 5'!C20+'Day 6'!C20+'Day 7'!C20+'Day 8'!C20+'Day 9'!C20+'Day 10'!C20+'Day 11'!C20+'Day 13'!C20+'Day 14'!C20+'Day 15'!C20+'Day 16'!C20+'Day 17'!C20+'Day 18'!C20+'Day 19'!C20+'Day 20'!C20+'Day 21'!C20+'Day 22'!C20+C20</f>
        <v>0</v>
      </c>
    </row>
    <row r="21" spans="1:25" s="11" customFormat="1" ht="31" customHeight="1">
      <c r="A21" s="98"/>
      <c r="B21" s="16" t="s">
        <v>7</v>
      </c>
      <c r="C21" s="122">
        <v>0</v>
      </c>
      <c r="D21" s="2" t="e">
        <f>D24/J21</f>
        <v>#DIV/0!</v>
      </c>
      <c r="E21" s="1">
        <f>C21+'Day 23'!E21</f>
        <v>0</v>
      </c>
      <c r="F21" s="6" t="e">
        <f>D21*C8</f>
        <v>#DIV/0!</v>
      </c>
      <c r="G21" s="16" t="s">
        <v>32</v>
      </c>
      <c r="H21" s="4" t="e">
        <f>H19/H20</f>
        <v>#DIV/0!</v>
      </c>
      <c r="I21" s="24" t="s">
        <v>50</v>
      </c>
      <c r="J21" s="72">
        <v>250</v>
      </c>
      <c r="K21" s="1">
        <f>J21</f>
        <v>250</v>
      </c>
      <c r="L21" s="76"/>
      <c r="M21" s="43"/>
      <c r="N21" s="43"/>
      <c r="O21" s="43"/>
      <c r="P21" s="43"/>
      <c r="Q21" s="43"/>
    </row>
    <row r="22" spans="1:25" s="11" customFormat="1" ht="31" customHeight="1">
      <c r="A22" s="98"/>
      <c r="B22" s="16" t="s">
        <v>4</v>
      </c>
      <c r="C22" s="122">
        <v>0</v>
      </c>
      <c r="D22" s="116" t="str">
        <f>'Month Planner'!C22</f>
        <v>-</v>
      </c>
      <c r="E22" s="1">
        <f>C22+'Day 23'!E22</f>
        <v>0</v>
      </c>
      <c r="F22" s="1" t="e">
        <f>D22*C8</f>
        <v>#VALUE!</v>
      </c>
      <c r="G22" s="22">
        <v>0.1</v>
      </c>
      <c r="H22" s="4">
        <f>H19/(H20-G22)</f>
        <v>0</v>
      </c>
      <c r="I22" s="23" t="s">
        <v>51</v>
      </c>
      <c r="J22" s="70">
        <v>2.5</v>
      </c>
      <c r="K22" s="1">
        <f>J22</f>
        <v>2.5</v>
      </c>
      <c r="L22" s="76"/>
    </row>
    <row r="23" spans="1:25" s="11" customFormat="1" ht="31" customHeight="1">
      <c r="A23" s="98"/>
      <c r="B23" s="16" t="s">
        <v>5</v>
      </c>
      <c r="C23" s="122">
        <v>0</v>
      </c>
      <c r="D23" s="117" t="str">
        <f>'Month Planner'!C23</f>
        <v>-</v>
      </c>
      <c r="E23" s="1">
        <f>C23+'Day 23'!E23</f>
        <v>0</v>
      </c>
      <c r="F23" s="1" t="e">
        <f>D23*C8</f>
        <v>#VALUE!</v>
      </c>
      <c r="G23" s="22">
        <v>0.15</v>
      </c>
      <c r="H23" s="4">
        <f>H19/(H20-G23)</f>
        <v>0</v>
      </c>
      <c r="I23" s="25" t="s">
        <v>52</v>
      </c>
      <c r="J23" s="2">
        <f>J20/J21</f>
        <v>0</v>
      </c>
      <c r="K23" s="6" t="e">
        <f>J23/C7</f>
        <v>#DIV/0!</v>
      </c>
      <c r="L23" s="77"/>
    </row>
    <row r="24" spans="1:25" s="11" customFormat="1" ht="31" customHeight="1">
      <c r="A24" s="98"/>
      <c r="B24" s="47" t="s">
        <v>6</v>
      </c>
      <c r="C24" s="124">
        <v>0</v>
      </c>
      <c r="D24" s="48" t="e">
        <f>C17/C7</f>
        <v>#DIV/0!</v>
      </c>
      <c r="E24" s="46">
        <f>C24+'Day 23'!E24</f>
        <v>0</v>
      </c>
      <c r="F24" s="46" t="e">
        <f>D24*C8</f>
        <v>#DIV/0!</v>
      </c>
      <c r="G24" s="22">
        <v>0.2</v>
      </c>
      <c r="H24" s="4">
        <f>H19/(H20-G24)</f>
        <v>0</v>
      </c>
      <c r="I24" s="25" t="s">
        <v>54</v>
      </c>
      <c r="J24" s="6">
        <f>J23*J22</f>
        <v>0</v>
      </c>
      <c r="K24" s="6" t="e">
        <f>J24/C7</f>
        <v>#DIV/0!</v>
      </c>
      <c r="L24" s="77"/>
    </row>
    <row r="25" spans="1:25" s="11" customFormat="1" ht="16" customHeight="1">
      <c r="A25" s="101"/>
      <c r="B25" s="102"/>
      <c r="C25" s="102"/>
      <c r="D25" s="102"/>
      <c r="E25" s="102"/>
      <c r="F25" s="102"/>
      <c r="G25" s="107"/>
      <c r="H25" s="108"/>
      <c r="I25" s="23" t="s">
        <v>55</v>
      </c>
      <c r="J25" s="4" t="e">
        <f>J20/J24</f>
        <v>#DIV/0!</v>
      </c>
      <c r="K25" s="4" t="e">
        <f>J25</f>
        <v>#DIV/0!</v>
      </c>
      <c r="L25" s="78" t="s">
        <v>75</v>
      </c>
    </row>
    <row r="26" spans="1:25" s="11" customFormat="1" ht="31" customHeight="1" thickBot="1">
      <c r="A26" s="104"/>
      <c r="B26" s="249" t="s">
        <v>9</v>
      </c>
      <c r="C26" s="249"/>
      <c r="D26" s="249"/>
      <c r="E26" s="249"/>
      <c r="F26" s="249"/>
      <c r="G26" s="249"/>
      <c r="H26" s="250"/>
      <c r="I26" s="267" t="s">
        <v>74</v>
      </c>
      <c r="J26" s="268"/>
      <c r="K26" s="268"/>
      <c r="L26" s="269"/>
    </row>
    <row r="27" spans="1:25" s="11" customFormat="1" ht="9" customHeight="1" thickTop="1">
      <c r="A27" s="98"/>
      <c r="B27" s="17"/>
      <c r="C27" s="17"/>
      <c r="D27" s="17"/>
      <c r="E27" s="17"/>
      <c r="F27" s="17"/>
      <c r="G27" s="22"/>
      <c r="H27" s="100"/>
      <c r="I27" s="261"/>
      <c r="J27" s="262"/>
      <c r="K27" s="262"/>
      <c r="L27" s="270"/>
    </row>
    <row r="28" spans="1:25" s="11" customFormat="1" ht="31" customHeight="1">
      <c r="A28" s="98"/>
      <c r="B28" s="21" t="s">
        <v>44</v>
      </c>
      <c r="C28" s="114">
        <f>'Month Planner'!C29</f>
        <v>0</v>
      </c>
      <c r="D28" s="16" t="s">
        <v>45</v>
      </c>
      <c r="E28" s="4">
        <f>(E34/C8)*C7</f>
        <v>0</v>
      </c>
      <c r="F28" s="17"/>
      <c r="G28" s="22"/>
      <c r="H28" s="100"/>
      <c r="I28" s="261"/>
      <c r="J28" s="262"/>
      <c r="K28" s="262"/>
      <c r="L28" s="270"/>
    </row>
    <row r="29" spans="1:25" s="11" customFormat="1" ht="10" customHeight="1">
      <c r="A29" s="98"/>
      <c r="B29" s="17"/>
      <c r="C29" s="17"/>
      <c r="D29" s="17"/>
      <c r="E29" s="17"/>
      <c r="F29" s="17"/>
      <c r="G29" s="22"/>
      <c r="H29" s="100"/>
      <c r="I29" s="271"/>
      <c r="J29" s="272"/>
      <c r="K29" s="272"/>
      <c r="L29" s="273"/>
    </row>
    <row r="30" spans="1:25" s="11" customFormat="1" ht="31" customHeight="1">
      <c r="A30" s="98"/>
      <c r="B30" s="17"/>
      <c r="C30" s="17" t="s">
        <v>15</v>
      </c>
      <c r="D30" s="17" t="s">
        <v>29</v>
      </c>
      <c r="E30" s="17" t="s">
        <v>8</v>
      </c>
      <c r="F30" s="17" t="s">
        <v>28</v>
      </c>
      <c r="G30" s="16" t="s">
        <v>33</v>
      </c>
      <c r="H30" s="114">
        <f>H7-H19</f>
        <v>0</v>
      </c>
      <c r="I30" s="8" t="s">
        <v>59</v>
      </c>
      <c r="J30" s="26" t="s">
        <v>57</v>
      </c>
      <c r="K30" s="26" t="s">
        <v>56</v>
      </c>
      <c r="L30" s="7" t="s">
        <v>72</v>
      </c>
    </row>
    <row r="31" spans="1:25" s="11" customFormat="1" ht="31" customHeight="1">
      <c r="A31" s="98"/>
      <c r="B31" s="16" t="s">
        <v>10</v>
      </c>
      <c r="C31" s="122">
        <v>0</v>
      </c>
      <c r="D31" s="131" t="e">
        <f>K32</f>
        <v>#DIV/0!</v>
      </c>
      <c r="E31" s="131">
        <f>C31+'Day 23'!E31</f>
        <v>0</v>
      </c>
      <c r="F31" s="2">
        <f>J32</f>
        <v>0</v>
      </c>
      <c r="G31" s="16" t="s">
        <v>35</v>
      </c>
      <c r="H31" s="115">
        <f>'Month Planner'!I35</f>
        <v>0</v>
      </c>
      <c r="I31" s="23" t="s">
        <v>53</v>
      </c>
      <c r="J31" s="4">
        <f>C28</f>
        <v>0</v>
      </c>
      <c r="K31" s="3" t="e">
        <f>J31/C7</f>
        <v>#DIV/0!</v>
      </c>
      <c r="L31" s="274" t="s">
        <v>69</v>
      </c>
    </row>
    <row r="32" spans="1:25" s="11" customFormat="1" ht="31" customHeight="1">
      <c r="A32" s="98"/>
      <c r="B32" s="16" t="s">
        <v>37</v>
      </c>
      <c r="C32" s="122">
        <v>0</v>
      </c>
      <c r="D32" s="131" t="e">
        <f>K33</f>
        <v>#DIV/0!</v>
      </c>
      <c r="E32" s="131" t="e">
        <f>C32+'Day 23'!E32</f>
        <v>#VALUE!</v>
      </c>
      <c r="F32" s="6">
        <f>J32</f>
        <v>0</v>
      </c>
      <c r="G32" s="16" t="s">
        <v>32</v>
      </c>
      <c r="H32" s="4" t="e">
        <f>H30/H31</f>
        <v>#DIV/0!</v>
      </c>
      <c r="I32" s="27" t="s">
        <v>10</v>
      </c>
      <c r="J32" s="6">
        <f>J33/J34</f>
        <v>0</v>
      </c>
      <c r="K32" s="6" t="e">
        <f>J32/C7</f>
        <v>#DIV/0!</v>
      </c>
      <c r="L32" s="275"/>
    </row>
    <row r="33" spans="1:12" s="11" customFormat="1" ht="31" customHeight="1">
      <c r="A33" s="98"/>
      <c r="B33" s="16" t="s">
        <v>11</v>
      </c>
      <c r="C33" s="5" t="e">
        <f>C32/C31</f>
        <v>#DIV/0!</v>
      </c>
      <c r="D33" s="5" t="e">
        <f>K34</f>
        <v>#DIV/0!</v>
      </c>
      <c r="E33" s="5" t="e">
        <f>E32/E31</f>
        <v>#VALUE!</v>
      </c>
      <c r="F33" s="5">
        <f>J34</f>
        <v>0.55000000000000004</v>
      </c>
      <c r="G33" s="22">
        <v>0.1</v>
      </c>
      <c r="H33" s="4">
        <f>H30/(H31-G33)</f>
        <v>0</v>
      </c>
      <c r="I33" s="25" t="s">
        <v>37</v>
      </c>
      <c r="J33" s="6">
        <f>J31/J36</f>
        <v>0</v>
      </c>
      <c r="K33" s="6" t="e">
        <f>J33/C7</f>
        <v>#DIV/0!</v>
      </c>
      <c r="L33" s="77"/>
    </row>
    <row r="34" spans="1:12" s="11" customFormat="1" ht="31" customHeight="1">
      <c r="A34" s="98"/>
      <c r="B34" s="47" t="s">
        <v>12</v>
      </c>
      <c r="C34" s="124">
        <v>0</v>
      </c>
      <c r="D34" s="46" t="e">
        <f>K35</f>
        <v>#DIV/0!</v>
      </c>
      <c r="E34" s="46">
        <f>C34+'Day 23'!E34</f>
        <v>0</v>
      </c>
      <c r="F34" s="48" t="e">
        <f>D34*C8</f>
        <v>#DIV/0!</v>
      </c>
      <c r="G34" s="22">
        <v>0.15</v>
      </c>
      <c r="H34" s="4">
        <f>H30/(H31-G34)</f>
        <v>0</v>
      </c>
      <c r="I34" s="25" t="s">
        <v>11</v>
      </c>
      <c r="J34" s="71">
        <v>0.55000000000000004</v>
      </c>
      <c r="K34" s="5" t="e">
        <f>K33/K32</f>
        <v>#DIV/0!</v>
      </c>
      <c r="L34" s="79"/>
    </row>
    <row r="35" spans="1:12" s="11" customFormat="1" ht="31" customHeight="1">
      <c r="A35" s="98"/>
      <c r="B35" s="16" t="s">
        <v>13</v>
      </c>
      <c r="C35" s="4" t="e">
        <f>C34/C32</f>
        <v>#DIV/0!</v>
      </c>
      <c r="D35" s="4">
        <f>K36</f>
        <v>8500</v>
      </c>
      <c r="E35" s="4" t="e">
        <f>E34/E32</f>
        <v>#VALUE!</v>
      </c>
      <c r="F35" s="4">
        <f>J36</f>
        <v>8500</v>
      </c>
      <c r="G35" s="22">
        <v>0.2</v>
      </c>
      <c r="H35" s="4">
        <f>H30/(H31-G35)</f>
        <v>0</v>
      </c>
      <c r="I35" s="25" t="s">
        <v>60</v>
      </c>
      <c r="J35" s="4">
        <f>J33*J36</f>
        <v>0</v>
      </c>
      <c r="K35" s="6" t="e">
        <f>J35/C7</f>
        <v>#DIV/0!</v>
      </c>
      <c r="L35" s="77"/>
    </row>
    <row r="36" spans="1:12" s="11" customFormat="1" ht="16" customHeight="1">
      <c r="A36" s="101"/>
      <c r="B36" s="102"/>
      <c r="C36" s="102"/>
      <c r="D36" s="102"/>
      <c r="E36" s="102"/>
      <c r="F36" s="102"/>
      <c r="G36" s="107"/>
      <c r="H36" s="109"/>
      <c r="I36" s="28" t="s">
        <v>13</v>
      </c>
      <c r="J36" s="85">
        <v>8500</v>
      </c>
      <c r="K36" s="86">
        <f>J36</f>
        <v>8500</v>
      </c>
      <c r="L36" s="78"/>
    </row>
    <row r="37" spans="1:12" s="11" customFormat="1" ht="31" customHeight="1" thickBot="1">
      <c r="A37" s="104"/>
      <c r="B37" s="249" t="s">
        <v>47</v>
      </c>
      <c r="C37" s="249"/>
      <c r="D37" s="249"/>
      <c r="E37" s="249"/>
      <c r="F37" s="249"/>
      <c r="G37" s="249"/>
      <c r="H37" s="250"/>
      <c r="I37" s="16"/>
      <c r="J37" s="16"/>
      <c r="K37" s="16"/>
      <c r="L37" s="16"/>
    </row>
    <row r="38" spans="1:12" s="11" customFormat="1" ht="12" customHeight="1" thickTop="1">
      <c r="A38" s="98"/>
      <c r="B38" s="17"/>
      <c r="C38" s="17"/>
      <c r="D38" s="17"/>
      <c r="E38" s="17"/>
      <c r="F38" s="17"/>
      <c r="G38" s="16"/>
      <c r="H38" s="106"/>
      <c r="I38" s="84"/>
      <c r="J38" s="84"/>
      <c r="K38" s="84"/>
      <c r="L38" s="84"/>
    </row>
    <row r="39" spans="1:12" s="11" customFormat="1" ht="26" customHeight="1">
      <c r="A39" s="98"/>
      <c r="B39" s="21" t="s">
        <v>44</v>
      </c>
      <c r="C39" s="3">
        <f>C28</f>
        <v>0</v>
      </c>
      <c r="D39" s="16" t="s">
        <v>31</v>
      </c>
      <c r="E39" s="133">
        <v>5000</v>
      </c>
      <c r="F39" s="16"/>
      <c r="G39" s="16"/>
      <c r="H39" s="106"/>
      <c r="I39" s="84"/>
      <c r="J39" s="84"/>
      <c r="K39" s="84"/>
      <c r="L39" s="84"/>
    </row>
    <row r="40" spans="1:12" s="11" customFormat="1" ht="13" customHeight="1">
      <c r="A40" s="98"/>
      <c r="B40" s="17"/>
      <c r="C40" s="17"/>
      <c r="D40" s="17"/>
      <c r="E40" s="17"/>
      <c r="F40" s="17"/>
      <c r="G40" s="16"/>
      <c r="H40" s="106"/>
      <c r="I40" s="84"/>
      <c r="J40" s="84"/>
      <c r="K40" s="84"/>
      <c r="L40" s="84"/>
    </row>
    <row r="41" spans="1:12" s="11" customFormat="1" ht="31" customHeight="1">
      <c r="A41" s="98"/>
      <c r="B41" s="17"/>
      <c r="C41" s="17" t="s">
        <v>15</v>
      </c>
      <c r="D41" s="17" t="s">
        <v>29</v>
      </c>
      <c r="E41" s="17" t="s">
        <v>8</v>
      </c>
      <c r="F41" s="17" t="s">
        <v>28</v>
      </c>
      <c r="G41" s="16" t="s">
        <v>33</v>
      </c>
      <c r="H41" s="19">
        <f>H30</f>
        <v>0</v>
      </c>
      <c r="I41" s="84"/>
      <c r="J41" s="84"/>
      <c r="K41" s="84"/>
      <c r="L41" s="84"/>
    </row>
    <row r="42" spans="1:12" s="11" customFormat="1" ht="31" customHeight="1">
      <c r="A42" s="98"/>
      <c r="B42" s="47" t="s">
        <v>14</v>
      </c>
      <c r="C42" s="124">
        <v>0</v>
      </c>
      <c r="D42" s="46" t="e">
        <f>D34</f>
        <v>#DIV/0!</v>
      </c>
      <c r="E42" s="132">
        <v>5682</v>
      </c>
      <c r="F42" s="48" t="e">
        <f>D42*C8</f>
        <v>#DIV/0!</v>
      </c>
      <c r="G42" s="16" t="s">
        <v>36</v>
      </c>
      <c r="H42" s="18">
        <f>H31</f>
        <v>0</v>
      </c>
      <c r="I42" s="84"/>
      <c r="J42" s="84"/>
      <c r="K42" s="84"/>
      <c r="L42" s="84"/>
    </row>
    <row r="43" spans="1:12" s="11" customFormat="1" ht="31" customHeight="1">
      <c r="A43" s="98"/>
      <c r="B43" s="16"/>
      <c r="C43" s="21"/>
      <c r="D43" s="110"/>
      <c r="E43" s="17"/>
      <c r="F43" s="16"/>
      <c r="G43" s="16" t="s">
        <v>32</v>
      </c>
      <c r="H43" s="2" t="e">
        <f>H41/H42</f>
        <v>#DIV/0!</v>
      </c>
      <c r="I43" s="84"/>
      <c r="J43" s="84"/>
      <c r="K43" s="84"/>
      <c r="L43" s="84"/>
    </row>
    <row r="44" spans="1:12" s="11" customFormat="1" ht="31" customHeight="1">
      <c r="A44" s="98"/>
      <c r="B44" s="21"/>
      <c r="C44" s="21"/>
      <c r="D44" s="21"/>
      <c r="E44" s="21"/>
      <c r="F44" s="21"/>
      <c r="G44" s="22">
        <v>0.1</v>
      </c>
      <c r="H44" s="2">
        <f>H41/(H42-G44)</f>
        <v>0</v>
      </c>
      <c r="I44" s="84"/>
      <c r="J44" s="84"/>
      <c r="K44" s="84"/>
      <c r="L44" s="84"/>
    </row>
    <row r="45" spans="1:12" s="11" customFormat="1" ht="31" customHeight="1">
      <c r="A45" s="98"/>
      <c r="B45" s="16"/>
      <c r="C45" s="21"/>
      <c r="D45" s="16"/>
      <c r="E45" s="17"/>
      <c r="F45" s="16"/>
      <c r="G45" s="22">
        <v>0.15</v>
      </c>
      <c r="H45" s="2">
        <f>H41/(H42-G45)</f>
        <v>0</v>
      </c>
      <c r="I45" s="84"/>
      <c r="J45" s="84"/>
      <c r="K45" s="84"/>
      <c r="L45" s="84"/>
    </row>
    <row r="46" spans="1:12" s="11" customFormat="1" ht="31" customHeight="1">
      <c r="A46" s="98"/>
      <c r="B46" s="16"/>
      <c r="C46" s="21"/>
      <c r="D46" s="110"/>
      <c r="E46" s="17"/>
      <c r="F46" s="16"/>
      <c r="G46" s="22">
        <v>0.2</v>
      </c>
      <c r="H46" s="2">
        <f>H41/(H42-G46)</f>
        <v>0</v>
      </c>
      <c r="I46" s="84"/>
      <c r="J46" s="84"/>
      <c r="K46" s="84"/>
      <c r="L46" s="84"/>
    </row>
    <row r="47" spans="1:12" s="11" customFormat="1" ht="30" customHeight="1">
      <c r="A47" s="98"/>
      <c r="B47" s="16"/>
      <c r="C47" s="21"/>
      <c r="D47" s="110"/>
      <c r="E47" s="17"/>
      <c r="F47" s="16"/>
      <c r="G47" s="22">
        <v>0.25</v>
      </c>
      <c r="H47" s="134">
        <f>H41/(H42-G47)</f>
        <v>0</v>
      </c>
      <c r="I47" s="84"/>
      <c r="J47" s="84"/>
      <c r="K47" s="84"/>
      <c r="L47" s="84"/>
    </row>
    <row r="48" spans="1:12" s="11" customFormat="1" ht="31" customHeight="1">
      <c r="A48" s="101"/>
      <c r="B48" s="102"/>
      <c r="C48" s="102"/>
      <c r="D48" s="102"/>
      <c r="E48" s="102"/>
      <c r="F48" s="102"/>
      <c r="G48" s="102"/>
      <c r="H48" s="103"/>
      <c r="I48" s="84"/>
      <c r="J48" s="84"/>
      <c r="K48" s="84"/>
      <c r="L48" s="84"/>
    </row>
    <row r="49" spans="1:12" s="11" customFormat="1" ht="31" customHeight="1" thickBot="1">
      <c r="A49" s="104"/>
      <c r="B49" s="249" t="s">
        <v>48</v>
      </c>
      <c r="C49" s="249"/>
      <c r="D49" s="249"/>
      <c r="E49" s="249"/>
      <c r="F49" s="249"/>
      <c r="G49" s="249"/>
      <c r="H49" s="250"/>
      <c r="I49" s="84"/>
      <c r="J49" s="84"/>
      <c r="K49" s="84"/>
      <c r="L49" s="84"/>
    </row>
    <row r="50" spans="1:12" s="11" customFormat="1" ht="7" customHeight="1" thickTop="1">
      <c r="A50" s="98"/>
      <c r="B50" s="17"/>
      <c r="C50" s="17"/>
      <c r="D50" s="17"/>
      <c r="E50" s="17"/>
      <c r="F50" s="17"/>
      <c r="G50" s="16"/>
      <c r="H50" s="100"/>
      <c r="I50" s="84"/>
      <c r="J50" s="84"/>
      <c r="K50" s="84"/>
      <c r="L50" s="84"/>
    </row>
    <row r="51" spans="1:12" s="11" customFormat="1" ht="31" customHeight="1">
      <c r="A51" s="98"/>
      <c r="B51" s="47"/>
      <c r="C51" s="105" t="s">
        <v>15</v>
      </c>
      <c r="D51" s="105" t="s">
        <v>29</v>
      </c>
      <c r="E51" s="105" t="s">
        <v>8</v>
      </c>
      <c r="F51" s="105" t="s">
        <v>28</v>
      </c>
      <c r="G51" s="16"/>
      <c r="H51" s="106"/>
      <c r="I51" s="16"/>
      <c r="J51" s="16"/>
      <c r="K51" s="16"/>
      <c r="L51" s="16"/>
    </row>
    <row r="52" spans="1:12" s="11" customFormat="1" ht="25" customHeight="1">
      <c r="A52" s="98"/>
      <c r="B52" s="47" t="s">
        <v>38</v>
      </c>
      <c r="C52" s="126">
        <v>0</v>
      </c>
      <c r="D52" s="119" t="e">
        <f>D21</f>
        <v>#DIV/0!</v>
      </c>
      <c r="E52" s="132">
        <v>5682</v>
      </c>
      <c r="F52" s="119" t="e">
        <f>F21</f>
        <v>#DIV/0!</v>
      </c>
      <c r="G52" s="17"/>
      <c r="H52" s="111"/>
    </row>
    <row r="53" spans="1:12" s="11" customFormat="1" ht="31" customHeight="1">
      <c r="A53" s="98"/>
      <c r="B53" s="47" t="s">
        <v>49</v>
      </c>
      <c r="C53" s="126">
        <v>0</v>
      </c>
      <c r="D53" s="119" t="e">
        <f>D31</f>
        <v>#DIV/0!</v>
      </c>
      <c r="E53" s="132">
        <v>5682</v>
      </c>
      <c r="F53" s="119" t="e">
        <f>D53*C8</f>
        <v>#DIV/0!</v>
      </c>
      <c r="G53" s="20"/>
      <c r="H53" s="111"/>
      <c r="J53" s="17"/>
      <c r="K53" s="16"/>
      <c r="L53" s="16"/>
    </row>
    <row r="54" spans="1:12" s="16" customFormat="1" ht="17" customHeight="1">
      <c r="A54" s="101"/>
      <c r="B54" s="102"/>
      <c r="C54" s="112"/>
      <c r="D54" s="112"/>
      <c r="E54" s="113"/>
      <c r="F54" s="112"/>
      <c r="G54" s="107"/>
      <c r="H54" s="109"/>
      <c r="I54" s="12"/>
      <c r="J54" s="12"/>
      <c r="K54" s="11"/>
      <c r="L54" s="11"/>
    </row>
    <row r="55" spans="1:12" s="11" customFormat="1" ht="31" customHeight="1" thickBot="1">
      <c r="A55" s="64"/>
      <c r="B55" s="249" t="s">
        <v>16</v>
      </c>
      <c r="C55" s="249"/>
      <c r="D55" s="249"/>
      <c r="E55" s="249"/>
      <c r="F55" s="249"/>
      <c r="G55" s="249"/>
      <c r="H55" s="250"/>
      <c r="I55" s="17"/>
      <c r="J55" s="17"/>
      <c r="K55" s="16"/>
      <c r="L55" s="16"/>
    </row>
    <row r="56" spans="1:12" s="11" customFormat="1" ht="14" customHeight="1" thickTop="1">
      <c r="A56" s="98"/>
      <c r="B56" s="17"/>
      <c r="C56" s="17"/>
      <c r="D56" s="17"/>
      <c r="E56" s="17"/>
      <c r="F56" s="17"/>
      <c r="G56" s="16"/>
      <c r="H56" s="106"/>
      <c r="I56" s="12"/>
      <c r="J56" s="12"/>
    </row>
    <row r="57" spans="1:12" s="11" customFormat="1" ht="31" customHeight="1">
      <c r="A57" s="98"/>
      <c r="B57" s="47"/>
      <c r="C57" s="105" t="s">
        <v>17</v>
      </c>
      <c r="D57" s="47" t="s">
        <v>18</v>
      </c>
      <c r="E57" s="105" t="s">
        <v>19</v>
      </c>
      <c r="F57" s="105" t="s">
        <v>20</v>
      </c>
      <c r="G57" s="47"/>
      <c r="H57" s="106"/>
      <c r="I57" s="12"/>
      <c r="J57" s="12"/>
    </row>
    <row r="58" spans="1:12" s="11" customFormat="1" ht="31" customHeight="1">
      <c r="A58" s="98"/>
      <c r="B58" s="47" t="s">
        <v>22</v>
      </c>
      <c r="C58" s="74"/>
      <c r="D58" s="74"/>
      <c r="E58" s="74"/>
      <c r="F58" s="120">
        <f>'Day 22'!F59</f>
        <v>0</v>
      </c>
      <c r="G58" s="121"/>
      <c r="H58" s="106"/>
      <c r="I58" s="12"/>
      <c r="J58" s="12"/>
    </row>
    <row r="59" spans="1:12" s="11" customFormat="1" ht="31" customHeight="1">
      <c r="A59" s="98"/>
      <c r="B59" s="47" t="s">
        <v>21</v>
      </c>
      <c r="C59" s="127">
        <v>0</v>
      </c>
      <c r="D59" s="127">
        <v>0</v>
      </c>
      <c r="E59" s="127">
        <v>0</v>
      </c>
      <c r="F59" s="120">
        <f>(C59+D59)-E59</f>
        <v>0</v>
      </c>
      <c r="G59" s="47"/>
      <c r="H59" s="106"/>
      <c r="I59" s="12"/>
      <c r="J59" s="12"/>
    </row>
    <row r="60" spans="1:12" s="11" customFormat="1" ht="31" customHeight="1">
      <c r="A60" s="101"/>
      <c r="B60" s="102"/>
      <c r="C60" s="102"/>
      <c r="D60" s="102"/>
      <c r="E60" s="102"/>
      <c r="F60" s="102"/>
      <c r="G60" s="102"/>
      <c r="H60" s="103"/>
      <c r="I60" s="12"/>
      <c r="J60" s="12"/>
    </row>
    <row r="61" spans="1:12" s="11" customFormat="1" ht="31" customHeight="1">
      <c r="H61" s="12"/>
      <c r="I61" s="12"/>
      <c r="J61" s="12"/>
    </row>
    <row r="62" spans="1:12" s="11" customFormat="1" ht="31" customHeight="1">
      <c r="H62" s="12"/>
      <c r="I62" s="12"/>
      <c r="J62" s="12"/>
    </row>
    <row r="63" spans="1:12" s="11" customFormat="1" ht="31" customHeight="1">
      <c r="H63" s="12"/>
      <c r="I63" s="12"/>
      <c r="J63" s="12"/>
    </row>
    <row r="64" spans="1:12" s="11" customFormat="1" ht="31" customHeight="1">
      <c r="H64" s="12"/>
      <c r="I64" s="12"/>
      <c r="J64" s="12"/>
    </row>
    <row r="65" spans="8:10" s="11" customFormat="1" ht="31" customHeight="1">
      <c r="H65" s="12"/>
      <c r="I65" s="12"/>
      <c r="J65" s="12"/>
    </row>
    <row r="66" spans="8:10" s="11" customFormat="1" ht="31" customHeight="1">
      <c r="H66" s="12"/>
      <c r="I66" s="12"/>
      <c r="J66" s="12"/>
    </row>
    <row r="67" spans="8:10" s="11" customFormat="1" ht="31" customHeight="1">
      <c r="H67" s="12"/>
      <c r="I67" s="12"/>
      <c r="J67" s="12"/>
    </row>
    <row r="68" spans="8:10" s="11" customFormat="1" ht="31" customHeight="1">
      <c r="H68" s="12"/>
      <c r="I68" s="12"/>
      <c r="J68" s="12"/>
    </row>
    <row r="69" spans="8:10" s="11" customFormat="1" ht="31" customHeight="1">
      <c r="H69" s="12"/>
      <c r="I69" s="12"/>
      <c r="J69" s="12"/>
    </row>
    <row r="70" spans="8:10" s="11" customFormat="1" ht="31" customHeight="1">
      <c r="H70" s="12"/>
      <c r="I70" s="12"/>
      <c r="J70" s="12"/>
    </row>
    <row r="71" spans="8:10" s="11" customFormat="1" ht="31" customHeight="1">
      <c r="H71" s="12"/>
      <c r="I71" s="12"/>
      <c r="J71" s="12"/>
    </row>
    <row r="72" spans="8:10" s="11" customFormat="1" ht="31" customHeight="1">
      <c r="H72" s="12"/>
      <c r="I72" s="12"/>
      <c r="J72" s="12"/>
    </row>
    <row r="73" spans="8:10" s="11" customFormat="1" ht="31" customHeight="1">
      <c r="H73" s="12"/>
      <c r="I73" s="12"/>
      <c r="J73" s="12"/>
    </row>
    <row r="74" spans="8:10" s="11" customFormat="1" ht="31" customHeight="1">
      <c r="H74" s="12"/>
      <c r="I74" s="12"/>
      <c r="J74" s="12"/>
    </row>
    <row r="75" spans="8:10" s="11" customFormat="1" ht="31" customHeight="1">
      <c r="H75" s="12"/>
      <c r="I75" s="12"/>
      <c r="J75" s="12"/>
    </row>
    <row r="76" spans="8:10" s="11" customFormat="1" ht="31" customHeight="1">
      <c r="H76" s="12"/>
      <c r="I76" s="12"/>
      <c r="J76" s="12"/>
    </row>
    <row r="77" spans="8:10" s="11" customFormat="1" ht="31" customHeight="1">
      <c r="H77" s="12"/>
      <c r="I77" s="12"/>
      <c r="J77" s="12"/>
    </row>
    <row r="78" spans="8:10" s="11" customFormat="1" ht="31" customHeight="1">
      <c r="H78" s="12"/>
      <c r="I78" s="12"/>
      <c r="J78" s="12"/>
    </row>
    <row r="79" spans="8:10" s="11" customFormat="1" ht="31" customHeight="1">
      <c r="H79" s="12"/>
      <c r="I79" s="12"/>
      <c r="J79" s="12"/>
    </row>
    <row r="80" spans="8:10" s="11" customFormat="1" ht="31" customHeight="1">
      <c r="H80" s="12"/>
      <c r="I80" s="12"/>
      <c r="J80" s="12"/>
    </row>
    <row r="81" spans="2:12" s="11" customFormat="1" ht="31" customHeight="1">
      <c r="H81" s="12"/>
      <c r="I81" s="12"/>
      <c r="J81" s="12"/>
    </row>
    <row r="82" spans="2:12" s="11" customFormat="1" ht="31" customHeight="1">
      <c r="H82" s="12"/>
      <c r="I82" s="12"/>
      <c r="J82" s="12"/>
    </row>
    <row r="83" spans="2:12" s="11" customFormat="1" ht="31" customHeight="1">
      <c r="H83" s="12"/>
      <c r="I83" s="12"/>
      <c r="J83" s="12"/>
    </row>
    <row r="84" spans="2:12" s="11" customFormat="1" ht="31" customHeight="1">
      <c r="H84" s="12"/>
      <c r="I84" s="12"/>
      <c r="J84" s="12"/>
    </row>
    <row r="85" spans="2:12" s="11" customFormat="1" ht="31" customHeight="1">
      <c r="H85" s="12"/>
      <c r="I85" s="12"/>
      <c r="J85" s="12"/>
    </row>
    <row r="86" spans="2:12" s="11" customFormat="1" ht="31" customHeight="1">
      <c r="H86" s="12"/>
      <c r="I86" s="12"/>
      <c r="J86" s="12"/>
    </row>
    <row r="87" spans="2:12" s="11" customFormat="1" ht="31" customHeight="1">
      <c r="H87" s="12"/>
      <c r="I87" s="12"/>
      <c r="J87" s="12"/>
    </row>
    <row r="88" spans="2:12" s="11" customFormat="1" ht="31" customHeight="1">
      <c r="H88" s="12"/>
      <c r="I88" s="12"/>
      <c r="J88" s="12"/>
    </row>
    <row r="89" spans="2:12" s="11" customFormat="1" ht="31" customHeight="1">
      <c r="H89" s="12"/>
      <c r="I89" s="12"/>
      <c r="J89" s="12"/>
    </row>
    <row r="90" spans="2:12" s="11" customFormat="1" ht="31" customHeight="1">
      <c r="H90" s="12"/>
      <c r="I90" s="12"/>
      <c r="J90" s="12"/>
    </row>
    <row r="91" spans="2:12" s="11" customFormat="1" ht="31" customHeight="1">
      <c r="H91" s="12"/>
      <c r="I91" s="12"/>
      <c r="J91" s="12"/>
    </row>
    <row r="92" spans="2:12" s="11" customFormat="1" ht="31" customHeight="1">
      <c r="H92" s="12"/>
      <c r="I92" s="12"/>
      <c r="J92" s="12"/>
    </row>
    <row r="93" spans="2:12" s="11" customFormat="1" ht="31" customHeight="1">
      <c r="H93" s="12"/>
      <c r="I93" s="12"/>
      <c r="J93" s="12"/>
    </row>
    <row r="94" spans="2:12" ht="31" customHeight="1">
      <c r="B94" s="11"/>
      <c r="C94" s="11"/>
      <c r="D94" s="11"/>
      <c r="E94" s="11"/>
      <c r="F94" s="11"/>
      <c r="I94" s="12"/>
      <c r="J94" s="12"/>
      <c r="K94" s="11"/>
      <c r="L94" s="11"/>
    </row>
  </sheetData>
  <sheetProtection selectLockedCells="1"/>
  <mergeCells count="13">
    <mergeCell ref="B55:H55"/>
    <mergeCell ref="B2:H2"/>
    <mergeCell ref="I3:J3"/>
    <mergeCell ref="B5:H5"/>
    <mergeCell ref="K7:L8"/>
    <mergeCell ref="I13:L18"/>
    <mergeCell ref="B15:H15"/>
    <mergeCell ref="A17:B17"/>
    <mergeCell ref="B26:H26"/>
    <mergeCell ref="I26:L29"/>
    <mergeCell ref="L31:L32"/>
    <mergeCell ref="B37:H37"/>
    <mergeCell ref="B49:H49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Y94"/>
  <sheetViews>
    <sheetView topLeftCell="A32" workbookViewId="0">
      <selection activeCell="C52" sqref="C52"/>
    </sheetView>
  </sheetViews>
  <sheetFormatPr baseColWidth="10" defaultColWidth="26.33203125" defaultRowHeight="31" customHeight="1" x14ac:dyDescent="0"/>
  <cols>
    <col min="1" max="1" width="6.6640625" style="10" customWidth="1"/>
    <col min="2" max="5" width="26.33203125" style="10"/>
    <col min="6" max="6" width="21" style="10" customWidth="1"/>
    <col min="7" max="7" width="16.83203125" style="11" customWidth="1"/>
    <col min="8" max="8" width="26.33203125" style="12"/>
    <col min="9" max="9" width="0" style="13" hidden="1" customWidth="1"/>
    <col min="10" max="10" width="21.6640625" style="13" hidden="1" customWidth="1"/>
    <col min="11" max="11" width="20.33203125" style="10" hidden="1" customWidth="1"/>
    <col min="12" max="12" width="38.5" style="10" hidden="1" customWidth="1"/>
    <col min="13" max="24" width="0" style="10" hidden="1" customWidth="1"/>
    <col min="25" max="16384" width="26.33203125" style="10"/>
  </cols>
  <sheetData>
    <row r="1" spans="1:17" ht="16" customHeight="1">
      <c r="A1" s="89"/>
      <c r="B1" s="90"/>
      <c r="C1" s="90"/>
      <c r="D1" s="90"/>
      <c r="E1" s="90"/>
      <c r="F1" s="90"/>
      <c r="G1" s="91"/>
      <c r="H1" s="92"/>
      <c r="I1" s="30"/>
      <c r="J1" s="30"/>
      <c r="K1" s="31"/>
      <c r="L1" s="31"/>
      <c r="M1" s="31"/>
      <c r="N1" s="31"/>
    </row>
    <row r="2" spans="1:17" ht="31" customHeight="1">
      <c r="A2" s="93"/>
      <c r="B2" s="251" t="s">
        <v>41</v>
      </c>
      <c r="C2" s="251"/>
      <c r="D2" s="251"/>
      <c r="E2" s="251"/>
      <c r="F2" s="251"/>
      <c r="G2" s="251"/>
      <c r="H2" s="252"/>
      <c r="I2" s="34" t="e">
        <f>E8/C7</f>
        <v>#DIV/0!</v>
      </c>
      <c r="J2" s="30"/>
      <c r="K2" s="31"/>
      <c r="L2" s="31"/>
      <c r="M2" s="31"/>
      <c r="N2" s="31"/>
    </row>
    <row r="3" spans="1:17" s="15" customFormat="1" ht="31" customHeight="1">
      <c r="A3" s="93"/>
      <c r="B3" s="83" t="s">
        <v>26</v>
      </c>
      <c r="C3" s="128"/>
      <c r="D3" s="83"/>
      <c r="E3" s="129"/>
      <c r="F3" s="83"/>
      <c r="G3" s="129"/>
      <c r="H3" s="94"/>
      <c r="I3" s="253"/>
      <c r="J3" s="254"/>
      <c r="K3" s="35" t="e">
        <f>H9/I2</f>
        <v>#DIV/0!</v>
      </c>
      <c r="L3" s="31"/>
      <c r="M3" s="49"/>
      <c r="N3" s="49"/>
      <c r="O3" s="49"/>
      <c r="P3" s="49"/>
      <c r="Q3" s="49"/>
    </row>
    <row r="4" spans="1:17" ht="11" customHeight="1" thickBot="1">
      <c r="A4" s="95"/>
      <c r="B4" s="9"/>
      <c r="C4" s="9"/>
      <c r="D4" s="9"/>
      <c r="E4" s="9"/>
      <c r="F4" s="9"/>
      <c r="G4" s="14"/>
      <c r="H4" s="96"/>
      <c r="I4" s="41"/>
      <c r="J4" s="41"/>
      <c r="K4" s="42"/>
      <c r="L4" s="42"/>
      <c r="M4" s="49"/>
      <c r="N4" s="49"/>
      <c r="O4" s="50"/>
      <c r="P4" s="50"/>
      <c r="Q4" s="50"/>
    </row>
    <row r="5" spans="1:17" ht="31" customHeight="1" thickTop="1" thickBot="1">
      <c r="A5" s="97"/>
      <c r="B5" s="255" t="s">
        <v>46</v>
      </c>
      <c r="C5" s="255"/>
      <c r="D5" s="255"/>
      <c r="E5" s="255"/>
      <c r="F5" s="255"/>
      <c r="G5" s="255"/>
      <c r="H5" s="256"/>
      <c r="I5" s="39"/>
      <c r="J5" s="39"/>
      <c r="K5" s="40"/>
      <c r="L5" s="40"/>
      <c r="M5" s="31"/>
      <c r="N5" s="31"/>
      <c r="O5" s="50"/>
      <c r="P5" s="50"/>
      <c r="Q5" s="50"/>
    </row>
    <row r="6" spans="1:17" ht="9" customHeight="1" thickTop="1">
      <c r="A6" s="98"/>
      <c r="B6" s="16"/>
      <c r="C6" s="16"/>
      <c r="D6" s="16"/>
      <c r="E6" s="16"/>
      <c r="F6" s="16"/>
      <c r="G6" s="16"/>
      <c r="H6" s="99"/>
      <c r="I6" s="52"/>
      <c r="J6" s="53"/>
      <c r="K6" s="54"/>
      <c r="L6" s="54"/>
      <c r="M6" s="31"/>
      <c r="N6" s="31"/>
      <c r="O6" s="50"/>
      <c r="P6" s="50"/>
      <c r="Q6" s="50"/>
    </row>
    <row r="7" spans="1:17" ht="31" customHeight="1">
      <c r="A7" s="93"/>
      <c r="B7" s="16" t="s">
        <v>27</v>
      </c>
      <c r="C7" s="73">
        <f>'Month Planner'!C7</f>
        <v>0</v>
      </c>
      <c r="D7" s="16" t="s">
        <v>39</v>
      </c>
      <c r="E7" s="1">
        <f>C7-C8</f>
        <v>-25</v>
      </c>
      <c r="F7" s="15"/>
      <c r="G7" s="16" t="s">
        <v>33</v>
      </c>
      <c r="H7" s="114">
        <f>'Month Planner'!I7</f>
        <v>0</v>
      </c>
      <c r="I7" s="66" t="s">
        <v>66</v>
      </c>
      <c r="J7" s="67" t="s">
        <v>64</v>
      </c>
      <c r="K7" s="257"/>
      <c r="L7" s="258"/>
      <c r="M7" s="34" t="s">
        <v>63</v>
      </c>
      <c r="N7" s="31"/>
      <c r="O7" s="50"/>
      <c r="P7" s="50"/>
      <c r="Q7" s="50"/>
    </row>
    <row r="8" spans="1:17" s="11" customFormat="1" ht="31" customHeight="1">
      <c r="A8" s="98"/>
      <c r="B8" s="16" t="s">
        <v>24</v>
      </c>
      <c r="C8" s="73">
        <v>25</v>
      </c>
      <c r="D8" s="51" t="s">
        <v>40</v>
      </c>
      <c r="E8" s="44">
        <f>C28+C17</f>
        <v>0</v>
      </c>
      <c r="F8" s="16"/>
      <c r="G8" s="16" t="s">
        <v>34</v>
      </c>
      <c r="H8" s="5" t="e">
        <f>K12</f>
        <v>#DIV/0!</v>
      </c>
      <c r="I8" s="55" t="e">
        <f>H7/E9</f>
        <v>#DIV/0!</v>
      </c>
      <c r="J8" s="58" t="s">
        <v>65</v>
      </c>
      <c r="K8" s="259"/>
      <c r="L8" s="260"/>
      <c r="M8" s="36">
        <f>J10*K10</f>
        <v>0</v>
      </c>
      <c r="N8" s="33"/>
      <c r="O8" s="43"/>
      <c r="P8" s="43"/>
      <c r="Q8" s="43"/>
    </row>
    <row r="9" spans="1:17" s="11" customFormat="1" ht="31" customHeight="1">
      <c r="A9" s="98"/>
      <c r="B9" s="16" t="s">
        <v>23</v>
      </c>
      <c r="C9" s="6" t="e">
        <f>K3</f>
        <v>#DIV/0!</v>
      </c>
      <c r="D9" s="51" t="s">
        <v>31</v>
      </c>
      <c r="E9" s="45">
        <f>(C13/C8)*C7</f>
        <v>0</v>
      </c>
      <c r="F9" s="16"/>
      <c r="G9" s="16" t="s">
        <v>32</v>
      </c>
      <c r="H9" s="4" t="e">
        <f>H7/H8</f>
        <v>#DIV/0!</v>
      </c>
      <c r="I9" s="64" t="s">
        <v>73</v>
      </c>
      <c r="J9" s="65" t="s">
        <v>6</v>
      </c>
      <c r="K9" s="61" t="s">
        <v>34</v>
      </c>
      <c r="L9" s="80" t="s">
        <v>64</v>
      </c>
      <c r="M9" s="36">
        <f>J11*K11</f>
        <v>0</v>
      </c>
      <c r="N9" s="33"/>
      <c r="O9" s="43"/>
      <c r="P9" s="43"/>
      <c r="Q9" s="43"/>
    </row>
    <row r="10" spans="1:17" s="11" customFormat="1" ht="31" customHeight="1">
      <c r="A10" s="98"/>
      <c r="B10" s="16" t="s">
        <v>25</v>
      </c>
      <c r="C10" s="1">
        <f>C7-C8</f>
        <v>-25</v>
      </c>
      <c r="D10" s="16"/>
      <c r="E10" s="16"/>
      <c r="F10" s="16"/>
      <c r="G10" s="22">
        <v>0.1</v>
      </c>
      <c r="H10" s="4" t="e">
        <f>H7/(H8-G10)</f>
        <v>#DIV/0!</v>
      </c>
      <c r="I10" s="56" t="s">
        <v>61</v>
      </c>
      <c r="J10" s="59">
        <f>J20</f>
        <v>0</v>
      </c>
      <c r="K10" s="62">
        <f>H20</f>
        <v>0</v>
      </c>
      <c r="L10" s="81" t="s">
        <v>67</v>
      </c>
      <c r="M10" s="68">
        <f>SUM(M8:M9)</f>
        <v>0</v>
      </c>
      <c r="N10" s="37"/>
      <c r="O10" s="43"/>
      <c r="P10" s="43"/>
      <c r="Q10" s="43"/>
    </row>
    <row r="11" spans="1:17" s="11" customFormat="1" ht="31" customHeight="1">
      <c r="A11" s="98"/>
      <c r="B11" s="16" t="s">
        <v>1</v>
      </c>
      <c r="C11" s="4" t="e">
        <f>H9</f>
        <v>#DIV/0!</v>
      </c>
      <c r="D11" s="16"/>
      <c r="E11" s="16"/>
      <c r="F11" s="16"/>
      <c r="G11" s="22">
        <v>0.15</v>
      </c>
      <c r="H11" s="4" t="e">
        <f>H7/(H8-G11)</f>
        <v>#DIV/0!</v>
      </c>
      <c r="I11" s="57" t="s">
        <v>62</v>
      </c>
      <c r="J11" s="60">
        <f>J31</f>
        <v>0</v>
      </c>
      <c r="K11" s="63">
        <f>H31</f>
        <v>0</v>
      </c>
      <c r="L11" s="82" t="s">
        <v>68</v>
      </c>
      <c r="M11" s="69" t="e">
        <f>M10/E9</f>
        <v>#DIV/0!</v>
      </c>
      <c r="N11" s="33"/>
      <c r="O11" s="43"/>
      <c r="P11" s="43"/>
      <c r="Q11" s="43"/>
    </row>
    <row r="12" spans="1:17" s="11" customFormat="1" ht="31" customHeight="1">
      <c r="A12" s="98"/>
      <c r="B12" s="16" t="s">
        <v>42</v>
      </c>
      <c r="C12" s="4">
        <f>C24+C42</f>
        <v>0</v>
      </c>
      <c r="D12" s="16" t="s">
        <v>0</v>
      </c>
      <c r="E12" s="3" t="e">
        <f>E8/C7</f>
        <v>#DIV/0!</v>
      </c>
      <c r="F12" s="16"/>
      <c r="G12" s="22">
        <v>0.2</v>
      </c>
      <c r="H12" s="4" t="e">
        <f>H7/(H8-G12)</f>
        <v>#DIV/0!</v>
      </c>
      <c r="I12" s="57" t="s">
        <v>70</v>
      </c>
      <c r="J12" s="60">
        <f>J10+J11</f>
        <v>0</v>
      </c>
      <c r="K12" s="63" t="e">
        <f>(M8+M9)/J12</f>
        <v>#DIV/0!</v>
      </c>
      <c r="L12" s="82" t="s">
        <v>71</v>
      </c>
      <c r="M12" s="32"/>
      <c r="N12" s="32"/>
      <c r="O12" s="43"/>
      <c r="P12" s="43"/>
      <c r="Q12" s="43"/>
    </row>
    <row r="13" spans="1:17" s="11" customFormat="1" ht="31" customHeight="1">
      <c r="A13" s="98"/>
      <c r="B13" s="16" t="s">
        <v>43</v>
      </c>
      <c r="C13" s="4">
        <f>E24+E42</f>
        <v>5682</v>
      </c>
      <c r="D13" s="16" t="s">
        <v>30</v>
      </c>
      <c r="E13" s="4" t="e">
        <f>E12*C8</f>
        <v>#DIV/0!</v>
      </c>
      <c r="F13" s="16"/>
      <c r="G13" s="22"/>
      <c r="H13" s="100"/>
      <c r="I13" s="261"/>
      <c r="J13" s="262"/>
      <c r="K13" s="262"/>
      <c r="L13" s="262"/>
      <c r="M13" s="32"/>
      <c r="N13" s="32"/>
      <c r="O13" s="43"/>
      <c r="P13" s="43"/>
      <c r="Q13" s="43"/>
    </row>
    <row r="14" spans="1:17" s="11" customFormat="1" ht="9" customHeight="1">
      <c r="A14" s="101"/>
      <c r="B14" s="102"/>
      <c r="C14" s="102"/>
      <c r="D14" s="102"/>
      <c r="E14" s="102"/>
      <c r="F14" s="102"/>
      <c r="G14" s="102"/>
      <c r="H14" s="103"/>
      <c r="I14" s="261"/>
      <c r="J14" s="262"/>
      <c r="K14" s="262"/>
      <c r="L14" s="262"/>
      <c r="M14" s="32"/>
      <c r="N14" s="32"/>
      <c r="O14" s="43"/>
      <c r="P14" s="43"/>
      <c r="Q14" s="43"/>
    </row>
    <row r="15" spans="1:17" s="11" customFormat="1" ht="31" customHeight="1" thickBot="1">
      <c r="A15" s="104"/>
      <c r="B15" s="263" t="s">
        <v>2</v>
      </c>
      <c r="C15" s="263"/>
      <c r="D15" s="263"/>
      <c r="E15" s="263"/>
      <c r="F15" s="263"/>
      <c r="G15" s="263"/>
      <c r="H15" s="264"/>
      <c r="I15" s="261"/>
      <c r="J15" s="262"/>
      <c r="K15" s="262"/>
      <c r="L15" s="262"/>
      <c r="M15" s="32"/>
      <c r="N15" s="32"/>
      <c r="O15" s="43"/>
      <c r="P15" s="43"/>
      <c r="Q15" s="43"/>
    </row>
    <row r="16" spans="1:17" ht="7" customHeight="1" thickTop="1">
      <c r="A16" s="98"/>
      <c r="B16" s="16"/>
      <c r="C16" s="16"/>
      <c r="D16" s="16"/>
      <c r="E16" s="16"/>
      <c r="F16" s="16"/>
      <c r="G16" s="16"/>
      <c r="H16" s="99"/>
      <c r="I16" s="261"/>
      <c r="J16" s="262"/>
      <c r="K16" s="262"/>
      <c r="L16" s="262"/>
      <c r="M16" s="29"/>
      <c r="N16" s="29"/>
      <c r="O16" s="50"/>
      <c r="P16" s="50"/>
      <c r="Q16" s="50"/>
    </row>
    <row r="17" spans="1:25" s="11" customFormat="1" ht="31" customHeight="1">
      <c r="A17" s="265" t="s">
        <v>44</v>
      </c>
      <c r="B17" s="266"/>
      <c r="C17" s="118">
        <f>'Month Planner'!C17</f>
        <v>0</v>
      </c>
      <c r="D17" s="47" t="s">
        <v>31</v>
      </c>
      <c r="E17" s="46">
        <f>(E24/C8)*C7</f>
        <v>0</v>
      </c>
      <c r="F17" s="105"/>
      <c r="G17" s="16"/>
      <c r="H17" s="106"/>
      <c r="I17" s="261"/>
      <c r="J17" s="262"/>
      <c r="K17" s="262"/>
      <c r="L17" s="262"/>
      <c r="M17" s="43"/>
      <c r="N17" s="43"/>
      <c r="O17" s="43"/>
      <c r="P17" s="43"/>
      <c r="Q17" s="43"/>
    </row>
    <row r="18" spans="1:25" s="11" customFormat="1" ht="7" customHeight="1">
      <c r="A18" s="98"/>
      <c r="B18" s="17"/>
      <c r="C18" s="17"/>
      <c r="D18" s="17"/>
      <c r="E18" s="17"/>
      <c r="F18" s="17"/>
      <c r="G18" s="16"/>
      <c r="H18" s="106"/>
      <c r="I18" s="261"/>
      <c r="J18" s="262"/>
      <c r="K18" s="262"/>
      <c r="L18" s="262"/>
      <c r="M18" s="43"/>
      <c r="N18" s="43"/>
      <c r="O18" s="43"/>
      <c r="P18" s="43"/>
      <c r="Q18" s="43"/>
    </row>
    <row r="19" spans="1:25" s="11" customFormat="1" ht="31" customHeight="1">
      <c r="A19" s="98"/>
      <c r="B19" s="16"/>
      <c r="C19" s="17" t="s">
        <v>15</v>
      </c>
      <c r="D19" s="17" t="s">
        <v>29</v>
      </c>
      <c r="E19" s="17" t="s">
        <v>8</v>
      </c>
      <c r="F19" s="17" t="s">
        <v>28</v>
      </c>
      <c r="G19" s="16" t="s">
        <v>33</v>
      </c>
      <c r="H19" s="114">
        <f>'Month Planner'!I19</f>
        <v>0</v>
      </c>
      <c r="I19" s="87" t="s">
        <v>58</v>
      </c>
      <c r="J19" s="88" t="s">
        <v>57</v>
      </c>
      <c r="K19" s="88" t="s">
        <v>56</v>
      </c>
      <c r="L19" s="38" t="s">
        <v>72</v>
      </c>
      <c r="M19" s="43"/>
      <c r="N19" s="43"/>
      <c r="O19" s="43"/>
      <c r="P19" s="43"/>
      <c r="Q19" s="43"/>
    </row>
    <row r="20" spans="1:25" s="11" customFormat="1" ht="31" customHeight="1">
      <c r="A20" s="98"/>
      <c r="B20" s="16" t="s">
        <v>3</v>
      </c>
      <c r="C20" s="123">
        <v>0</v>
      </c>
      <c r="D20" s="4" t="e">
        <f>D24/(D21*J22)</f>
        <v>#DIV/0!</v>
      </c>
      <c r="E20" s="4">
        <f>Y20/C8</f>
        <v>0</v>
      </c>
      <c r="F20" s="4" t="e">
        <f>D20</f>
        <v>#DIV/0!</v>
      </c>
      <c r="G20" s="16" t="s">
        <v>35</v>
      </c>
      <c r="H20" s="115">
        <f>'Month Planner'!I20</f>
        <v>0</v>
      </c>
      <c r="I20" s="23" t="s">
        <v>53</v>
      </c>
      <c r="J20" s="4">
        <f>C17</f>
        <v>0</v>
      </c>
      <c r="K20" s="3" t="e">
        <f>J20/C7</f>
        <v>#DIV/0!</v>
      </c>
      <c r="L20" s="75" t="s">
        <v>67</v>
      </c>
      <c r="M20" s="43"/>
      <c r="N20" s="43"/>
      <c r="O20" s="43"/>
      <c r="P20" s="43"/>
      <c r="Q20" s="43"/>
      <c r="Y20" s="130">
        <f>'Day 1'!C20+'Day 2'!C20+'Day 3'!C20+'Day 4'!C20+'Day 5'!C20+'Day 6'!C20+'Day 7'!C20+'Day 8'!C20+'Day 9'!C20+'Day 10'!C20+'Day 11'!C20+'Day 13'!C20+'Day 14'!C20+'Day 15'!C20+'Day 16'!C20+'Day 17'!C20+'Day 18'!C20+'Day 19'!C20+'Day 20'!C20+'Day 21'!C20+'Day 22'!C20+'Day 24'!C20+C20</f>
        <v>0</v>
      </c>
    </row>
    <row r="21" spans="1:25" s="11" customFormat="1" ht="31" customHeight="1">
      <c r="A21" s="98"/>
      <c r="B21" s="16" t="s">
        <v>7</v>
      </c>
      <c r="C21" s="122">
        <v>0</v>
      </c>
      <c r="D21" s="2" t="e">
        <f>D24/J21</f>
        <v>#DIV/0!</v>
      </c>
      <c r="E21" s="1">
        <f>C21+'Day 24'!E21</f>
        <v>0</v>
      </c>
      <c r="F21" s="6" t="e">
        <f>D21*C8</f>
        <v>#DIV/0!</v>
      </c>
      <c r="G21" s="16" t="s">
        <v>32</v>
      </c>
      <c r="H21" s="4" t="e">
        <f>H19/H20</f>
        <v>#DIV/0!</v>
      </c>
      <c r="I21" s="24" t="s">
        <v>50</v>
      </c>
      <c r="J21" s="72">
        <v>250</v>
      </c>
      <c r="K21" s="1">
        <f>J21</f>
        <v>250</v>
      </c>
      <c r="L21" s="76"/>
      <c r="M21" s="43"/>
      <c r="N21" s="43"/>
      <c r="O21" s="43"/>
      <c r="P21" s="43"/>
      <c r="Q21" s="43"/>
    </row>
    <row r="22" spans="1:25" s="11" customFormat="1" ht="31" customHeight="1">
      <c r="A22" s="98"/>
      <c r="B22" s="16" t="s">
        <v>4</v>
      </c>
      <c r="C22" s="122">
        <v>0</v>
      </c>
      <c r="D22" s="116" t="str">
        <f>'Month Planner'!C22</f>
        <v>-</v>
      </c>
      <c r="E22" s="1">
        <f>C22+'Day 24'!E22</f>
        <v>0</v>
      </c>
      <c r="F22" s="1" t="e">
        <f>D22*C8</f>
        <v>#VALUE!</v>
      </c>
      <c r="G22" s="22">
        <v>0.1</v>
      </c>
      <c r="H22" s="4">
        <f>H19/(H20-G22)</f>
        <v>0</v>
      </c>
      <c r="I22" s="23" t="s">
        <v>51</v>
      </c>
      <c r="J22" s="70">
        <v>2.5</v>
      </c>
      <c r="K22" s="1">
        <f>J22</f>
        <v>2.5</v>
      </c>
      <c r="L22" s="76"/>
    </row>
    <row r="23" spans="1:25" s="11" customFormat="1" ht="31" customHeight="1">
      <c r="A23" s="98"/>
      <c r="B23" s="16" t="s">
        <v>5</v>
      </c>
      <c r="C23" s="122">
        <v>0</v>
      </c>
      <c r="D23" s="117" t="str">
        <f>'Month Planner'!C23</f>
        <v>-</v>
      </c>
      <c r="E23" s="1">
        <f>C23+'Day 24'!E23</f>
        <v>0</v>
      </c>
      <c r="F23" s="1" t="e">
        <f>D23*C8</f>
        <v>#VALUE!</v>
      </c>
      <c r="G23" s="22">
        <v>0.15</v>
      </c>
      <c r="H23" s="4">
        <f>H19/(H20-G23)</f>
        <v>0</v>
      </c>
      <c r="I23" s="25" t="s">
        <v>52</v>
      </c>
      <c r="J23" s="2">
        <f>J20/J21</f>
        <v>0</v>
      </c>
      <c r="K23" s="6" t="e">
        <f>J23/C7</f>
        <v>#DIV/0!</v>
      </c>
      <c r="L23" s="77"/>
    </row>
    <row r="24" spans="1:25" s="11" customFormat="1" ht="31" customHeight="1">
      <c r="A24" s="98"/>
      <c r="B24" s="47" t="s">
        <v>6</v>
      </c>
      <c r="C24" s="124">
        <v>0</v>
      </c>
      <c r="D24" s="48" t="e">
        <f>C17/C7</f>
        <v>#DIV/0!</v>
      </c>
      <c r="E24" s="46">
        <f>C24+'Day 24'!E24</f>
        <v>0</v>
      </c>
      <c r="F24" s="46" t="e">
        <f>D24*C8</f>
        <v>#DIV/0!</v>
      </c>
      <c r="G24" s="22">
        <v>0.2</v>
      </c>
      <c r="H24" s="4">
        <f>H19/(H20-G24)</f>
        <v>0</v>
      </c>
      <c r="I24" s="25" t="s">
        <v>54</v>
      </c>
      <c r="J24" s="6">
        <f>J23*J22</f>
        <v>0</v>
      </c>
      <c r="K24" s="6" t="e">
        <f>J24/C7</f>
        <v>#DIV/0!</v>
      </c>
      <c r="L24" s="77"/>
    </row>
    <row r="25" spans="1:25" s="11" customFormat="1" ht="16" customHeight="1">
      <c r="A25" s="101"/>
      <c r="B25" s="102"/>
      <c r="C25" s="102"/>
      <c r="D25" s="102"/>
      <c r="E25" s="102"/>
      <c r="F25" s="102"/>
      <c r="G25" s="107"/>
      <c r="H25" s="108"/>
      <c r="I25" s="23" t="s">
        <v>55</v>
      </c>
      <c r="J25" s="4" t="e">
        <f>J20/J24</f>
        <v>#DIV/0!</v>
      </c>
      <c r="K25" s="4" t="e">
        <f>J25</f>
        <v>#DIV/0!</v>
      </c>
      <c r="L25" s="78" t="s">
        <v>75</v>
      </c>
    </row>
    <row r="26" spans="1:25" s="11" customFormat="1" ht="31" customHeight="1" thickBot="1">
      <c r="A26" s="104"/>
      <c r="B26" s="249" t="s">
        <v>9</v>
      </c>
      <c r="C26" s="249"/>
      <c r="D26" s="249"/>
      <c r="E26" s="249"/>
      <c r="F26" s="249"/>
      <c r="G26" s="249"/>
      <c r="H26" s="250"/>
      <c r="I26" s="267" t="s">
        <v>74</v>
      </c>
      <c r="J26" s="268"/>
      <c r="K26" s="268"/>
      <c r="L26" s="269"/>
    </row>
    <row r="27" spans="1:25" s="11" customFormat="1" ht="9" customHeight="1" thickTop="1">
      <c r="A27" s="98"/>
      <c r="B27" s="17"/>
      <c r="C27" s="17"/>
      <c r="D27" s="17"/>
      <c r="E27" s="17"/>
      <c r="F27" s="17"/>
      <c r="G27" s="22"/>
      <c r="H27" s="100"/>
      <c r="I27" s="261"/>
      <c r="J27" s="262"/>
      <c r="K27" s="262"/>
      <c r="L27" s="270"/>
    </row>
    <row r="28" spans="1:25" s="11" customFormat="1" ht="31" customHeight="1">
      <c r="A28" s="98"/>
      <c r="B28" s="21" t="s">
        <v>44</v>
      </c>
      <c r="C28" s="114">
        <f>'Month Planner'!C29</f>
        <v>0</v>
      </c>
      <c r="D28" s="16" t="s">
        <v>45</v>
      </c>
      <c r="E28" s="4">
        <f>(E34/C8)*C7</f>
        <v>0</v>
      </c>
      <c r="F28" s="17"/>
      <c r="G28" s="22"/>
      <c r="H28" s="100"/>
      <c r="I28" s="261"/>
      <c r="J28" s="262"/>
      <c r="K28" s="262"/>
      <c r="L28" s="270"/>
    </row>
    <row r="29" spans="1:25" s="11" customFormat="1" ht="10" customHeight="1">
      <c r="A29" s="98"/>
      <c r="B29" s="17"/>
      <c r="C29" s="17"/>
      <c r="D29" s="17"/>
      <c r="E29" s="17"/>
      <c r="F29" s="17"/>
      <c r="G29" s="22"/>
      <c r="H29" s="100"/>
      <c r="I29" s="271"/>
      <c r="J29" s="272"/>
      <c r="K29" s="272"/>
      <c r="L29" s="273"/>
    </row>
    <row r="30" spans="1:25" s="11" customFormat="1" ht="31" customHeight="1">
      <c r="A30" s="98"/>
      <c r="B30" s="17"/>
      <c r="C30" s="17" t="s">
        <v>15</v>
      </c>
      <c r="D30" s="17" t="s">
        <v>29</v>
      </c>
      <c r="E30" s="17" t="s">
        <v>8</v>
      </c>
      <c r="F30" s="17" t="s">
        <v>28</v>
      </c>
      <c r="G30" s="16" t="s">
        <v>33</v>
      </c>
      <c r="H30" s="114">
        <f>H7-H19</f>
        <v>0</v>
      </c>
      <c r="I30" s="8" t="s">
        <v>59</v>
      </c>
      <c r="J30" s="26" t="s">
        <v>57</v>
      </c>
      <c r="K30" s="26" t="s">
        <v>56</v>
      </c>
      <c r="L30" s="7" t="s">
        <v>72</v>
      </c>
    </row>
    <row r="31" spans="1:25" s="11" customFormat="1" ht="31" customHeight="1">
      <c r="A31" s="98"/>
      <c r="B31" s="16" t="s">
        <v>10</v>
      </c>
      <c r="C31" s="122">
        <v>0</v>
      </c>
      <c r="D31" s="131" t="e">
        <f>K32</f>
        <v>#DIV/0!</v>
      </c>
      <c r="E31" s="131">
        <f>C31+'Day 24'!E31</f>
        <v>0</v>
      </c>
      <c r="F31" s="2">
        <f>J32</f>
        <v>0</v>
      </c>
      <c r="G31" s="16" t="s">
        <v>35</v>
      </c>
      <c r="H31" s="115">
        <f>'Month Planner'!I35</f>
        <v>0</v>
      </c>
      <c r="I31" s="23" t="s">
        <v>53</v>
      </c>
      <c r="J31" s="4">
        <f>C28</f>
        <v>0</v>
      </c>
      <c r="K31" s="3" t="e">
        <f>J31/C7</f>
        <v>#DIV/0!</v>
      </c>
      <c r="L31" s="274" t="s">
        <v>69</v>
      </c>
    </row>
    <row r="32" spans="1:25" s="11" customFormat="1" ht="31" customHeight="1">
      <c r="A32" s="98"/>
      <c r="B32" s="16" t="s">
        <v>37</v>
      </c>
      <c r="C32" s="122">
        <v>0</v>
      </c>
      <c r="D32" s="131" t="e">
        <f>K33</f>
        <v>#DIV/0!</v>
      </c>
      <c r="E32" s="131" t="e">
        <f>C32+'Day 24'!E32</f>
        <v>#VALUE!</v>
      </c>
      <c r="F32" s="6">
        <f>J32</f>
        <v>0</v>
      </c>
      <c r="G32" s="16" t="s">
        <v>32</v>
      </c>
      <c r="H32" s="4" t="e">
        <f>H30/H31</f>
        <v>#DIV/0!</v>
      </c>
      <c r="I32" s="27" t="s">
        <v>10</v>
      </c>
      <c r="J32" s="6">
        <f>J33/J34</f>
        <v>0</v>
      </c>
      <c r="K32" s="6" t="e">
        <f>J32/C7</f>
        <v>#DIV/0!</v>
      </c>
      <c r="L32" s="275"/>
    </row>
    <row r="33" spans="1:12" s="11" customFormat="1" ht="31" customHeight="1">
      <c r="A33" s="98"/>
      <c r="B33" s="16" t="s">
        <v>11</v>
      </c>
      <c r="C33" s="5" t="e">
        <f>C32/C31</f>
        <v>#DIV/0!</v>
      </c>
      <c r="D33" s="5" t="e">
        <f>K34</f>
        <v>#DIV/0!</v>
      </c>
      <c r="E33" s="5" t="e">
        <f>E32/E31</f>
        <v>#VALUE!</v>
      </c>
      <c r="F33" s="5">
        <f>J34</f>
        <v>0.55000000000000004</v>
      </c>
      <c r="G33" s="22">
        <v>0.1</v>
      </c>
      <c r="H33" s="4">
        <f>H30/(H31-G33)</f>
        <v>0</v>
      </c>
      <c r="I33" s="25" t="s">
        <v>37</v>
      </c>
      <c r="J33" s="6">
        <f>J31/J36</f>
        <v>0</v>
      </c>
      <c r="K33" s="6" t="e">
        <f>J33/C7</f>
        <v>#DIV/0!</v>
      </c>
      <c r="L33" s="77"/>
    </row>
    <row r="34" spans="1:12" s="11" customFormat="1" ht="31" customHeight="1">
      <c r="A34" s="98"/>
      <c r="B34" s="47" t="s">
        <v>12</v>
      </c>
      <c r="C34" s="124">
        <v>0</v>
      </c>
      <c r="D34" s="46" t="e">
        <f>K35</f>
        <v>#DIV/0!</v>
      </c>
      <c r="E34" s="46">
        <f>C34+'Day 24'!E34</f>
        <v>0</v>
      </c>
      <c r="F34" s="48" t="e">
        <f>D34*C8</f>
        <v>#DIV/0!</v>
      </c>
      <c r="G34" s="22">
        <v>0.15</v>
      </c>
      <c r="H34" s="4">
        <f>H30/(H31-G34)</f>
        <v>0</v>
      </c>
      <c r="I34" s="25" t="s">
        <v>11</v>
      </c>
      <c r="J34" s="71">
        <v>0.55000000000000004</v>
      </c>
      <c r="K34" s="5" t="e">
        <f>K33/K32</f>
        <v>#DIV/0!</v>
      </c>
      <c r="L34" s="79"/>
    </row>
    <row r="35" spans="1:12" s="11" customFormat="1" ht="31" customHeight="1">
      <c r="A35" s="98"/>
      <c r="B35" s="16" t="s">
        <v>13</v>
      </c>
      <c r="C35" s="4" t="e">
        <f>C34/C32</f>
        <v>#DIV/0!</v>
      </c>
      <c r="D35" s="4">
        <f>K36</f>
        <v>8500</v>
      </c>
      <c r="E35" s="4" t="e">
        <f>E34/E32</f>
        <v>#VALUE!</v>
      </c>
      <c r="F35" s="4">
        <f>J36</f>
        <v>8500</v>
      </c>
      <c r="G35" s="22">
        <v>0.2</v>
      </c>
      <c r="H35" s="4">
        <f>H30/(H31-G35)</f>
        <v>0</v>
      </c>
      <c r="I35" s="25" t="s">
        <v>60</v>
      </c>
      <c r="J35" s="4">
        <f>J33*J36</f>
        <v>0</v>
      </c>
      <c r="K35" s="6" t="e">
        <f>J35/C7</f>
        <v>#DIV/0!</v>
      </c>
      <c r="L35" s="77"/>
    </row>
    <row r="36" spans="1:12" s="11" customFormat="1" ht="16" customHeight="1">
      <c r="A36" s="101"/>
      <c r="B36" s="102"/>
      <c r="C36" s="102"/>
      <c r="D36" s="102"/>
      <c r="E36" s="102"/>
      <c r="F36" s="102"/>
      <c r="G36" s="107"/>
      <c r="H36" s="109"/>
      <c r="I36" s="28" t="s">
        <v>13</v>
      </c>
      <c r="J36" s="85">
        <v>8500</v>
      </c>
      <c r="K36" s="86">
        <f>J36</f>
        <v>8500</v>
      </c>
      <c r="L36" s="78"/>
    </row>
    <row r="37" spans="1:12" s="11" customFormat="1" ht="31" customHeight="1" thickBot="1">
      <c r="A37" s="104"/>
      <c r="B37" s="249" t="s">
        <v>47</v>
      </c>
      <c r="C37" s="249"/>
      <c r="D37" s="249"/>
      <c r="E37" s="249"/>
      <c r="F37" s="249"/>
      <c r="G37" s="249"/>
      <c r="H37" s="250"/>
      <c r="I37" s="16"/>
      <c r="J37" s="16"/>
      <c r="K37" s="16"/>
      <c r="L37" s="16"/>
    </row>
    <row r="38" spans="1:12" s="11" customFormat="1" ht="12" customHeight="1" thickTop="1">
      <c r="A38" s="98"/>
      <c r="B38" s="17"/>
      <c r="C38" s="17"/>
      <c r="D38" s="17"/>
      <c r="E38" s="17"/>
      <c r="F38" s="17"/>
      <c r="G38" s="16"/>
      <c r="H38" s="106"/>
      <c r="I38" s="84"/>
      <c r="J38" s="84"/>
      <c r="K38" s="84"/>
      <c r="L38" s="84"/>
    </row>
    <row r="39" spans="1:12" s="11" customFormat="1" ht="26" customHeight="1">
      <c r="A39" s="98"/>
      <c r="B39" s="21" t="s">
        <v>44</v>
      </c>
      <c r="C39" s="3">
        <f>C28</f>
        <v>0</v>
      </c>
      <c r="D39" s="16" t="s">
        <v>31</v>
      </c>
      <c r="E39" s="133">
        <v>5000</v>
      </c>
      <c r="F39" s="16"/>
      <c r="G39" s="16"/>
      <c r="H39" s="106"/>
      <c r="I39" s="84"/>
      <c r="J39" s="84"/>
      <c r="K39" s="84"/>
      <c r="L39" s="84"/>
    </row>
    <row r="40" spans="1:12" s="11" customFormat="1" ht="13" customHeight="1">
      <c r="A40" s="98"/>
      <c r="B40" s="17"/>
      <c r="C40" s="17"/>
      <c r="D40" s="17"/>
      <c r="E40" s="17"/>
      <c r="F40" s="17"/>
      <c r="G40" s="16"/>
      <c r="H40" s="106"/>
      <c r="I40" s="84"/>
      <c r="J40" s="84"/>
      <c r="K40" s="84"/>
      <c r="L40" s="84"/>
    </row>
    <row r="41" spans="1:12" s="11" customFormat="1" ht="31" customHeight="1">
      <c r="A41" s="98"/>
      <c r="B41" s="17"/>
      <c r="C41" s="17" t="s">
        <v>15</v>
      </c>
      <c r="D41" s="17" t="s">
        <v>29</v>
      </c>
      <c r="E41" s="17" t="s">
        <v>8</v>
      </c>
      <c r="F41" s="17" t="s">
        <v>28</v>
      </c>
      <c r="G41" s="16" t="s">
        <v>33</v>
      </c>
      <c r="H41" s="19">
        <f>H30</f>
        <v>0</v>
      </c>
      <c r="I41" s="84"/>
      <c r="J41" s="84"/>
      <c r="K41" s="84"/>
      <c r="L41" s="84"/>
    </row>
    <row r="42" spans="1:12" s="11" customFormat="1" ht="31" customHeight="1">
      <c r="A42" s="98"/>
      <c r="B42" s="47" t="s">
        <v>14</v>
      </c>
      <c r="C42" s="124">
        <v>0</v>
      </c>
      <c r="D42" s="46" t="e">
        <f>D34</f>
        <v>#DIV/0!</v>
      </c>
      <c r="E42" s="132">
        <v>5682</v>
      </c>
      <c r="F42" s="48" t="e">
        <f>D42*C8</f>
        <v>#DIV/0!</v>
      </c>
      <c r="G42" s="16" t="s">
        <v>36</v>
      </c>
      <c r="H42" s="18">
        <f>H31</f>
        <v>0</v>
      </c>
      <c r="I42" s="84"/>
      <c r="J42" s="84"/>
      <c r="K42" s="84"/>
      <c r="L42" s="84"/>
    </row>
    <row r="43" spans="1:12" s="11" customFormat="1" ht="31" customHeight="1">
      <c r="A43" s="98"/>
      <c r="B43" s="16"/>
      <c r="C43" s="21"/>
      <c r="D43" s="110"/>
      <c r="E43" s="17"/>
      <c r="F43" s="16"/>
      <c r="G43" s="16" t="s">
        <v>32</v>
      </c>
      <c r="H43" s="2" t="e">
        <f>H41/H42</f>
        <v>#DIV/0!</v>
      </c>
      <c r="I43" s="84"/>
      <c r="J43" s="84"/>
      <c r="K43" s="84"/>
      <c r="L43" s="84"/>
    </row>
    <row r="44" spans="1:12" s="11" customFormat="1" ht="31" customHeight="1">
      <c r="A44" s="98"/>
      <c r="B44" s="21"/>
      <c r="C44" s="21"/>
      <c r="D44" s="21"/>
      <c r="E44" s="21"/>
      <c r="F44" s="21"/>
      <c r="G44" s="22">
        <v>0.1</v>
      </c>
      <c r="H44" s="2">
        <f>H41/(H42-G44)</f>
        <v>0</v>
      </c>
      <c r="I44" s="84"/>
      <c r="J44" s="84"/>
      <c r="K44" s="84"/>
      <c r="L44" s="84"/>
    </row>
    <row r="45" spans="1:12" s="11" customFormat="1" ht="31" customHeight="1">
      <c r="A45" s="98"/>
      <c r="B45" s="16"/>
      <c r="C45" s="21"/>
      <c r="D45" s="16"/>
      <c r="E45" s="17"/>
      <c r="F45" s="16"/>
      <c r="G45" s="22">
        <v>0.15</v>
      </c>
      <c r="H45" s="2">
        <f>H41/(H42-G45)</f>
        <v>0</v>
      </c>
      <c r="I45" s="84"/>
      <c r="J45" s="84"/>
      <c r="K45" s="84"/>
      <c r="L45" s="84"/>
    </row>
    <row r="46" spans="1:12" s="11" customFormat="1" ht="31" customHeight="1">
      <c r="A46" s="98"/>
      <c r="B46" s="16"/>
      <c r="C46" s="21"/>
      <c r="D46" s="110"/>
      <c r="E46" s="17"/>
      <c r="F46" s="16"/>
      <c r="G46" s="22">
        <v>0.2</v>
      </c>
      <c r="H46" s="2">
        <f>H41/(H42-G46)</f>
        <v>0</v>
      </c>
      <c r="I46" s="84"/>
      <c r="J46" s="84"/>
      <c r="K46" s="84"/>
      <c r="L46" s="84"/>
    </row>
    <row r="47" spans="1:12" s="11" customFormat="1" ht="30" customHeight="1">
      <c r="A47" s="98"/>
      <c r="B47" s="16"/>
      <c r="C47" s="21"/>
      <c r="D47" s="110"/>
      <c r="E47" s="17"/>
      <c r="F47" s="16"/>
      <c r="G47" s="22">
        <v>0.25</v>
      </c>
      <c r="H47" s="134">
        <f>H41/(H42-G47)</f>
        <v>0</v>
      </c>
      <c r="I47" s="84"/>
      <c r="J47" s="84"/>
      <c r="K47" s="84"/>
      <c r="L47" s="84"/>
    </row>
    <row r="48" spans="1:12" s="11" customFormat="1" ht="31" customHeight="1">
      <c r="A48" s="101"/>
      <c r="B48" s="102"/>
      <c r="C48" s="102"/>
      <c r="D48" s="102"/>
      <c r="E48" s="102"/>
      <c r="F48" s="102"/>
      <c r="G48" s="102"/>
      <c r="H48" s="103"/>
      <c r="I48" s="84"/>
      <c r="J48" s="84"/>
      <c r="K48" s="84"/>
      <c r="L48" s="84"/>
    </row>
    <row r="49" spans="1:12" s="11" customFormat="1" ht="31" customHeight="1" thickBot="1">
      <c r="A49" s="104"/>
      <c r="B49" s="249" t="s">
        <v>48</v>
      </c>
      <c r="C49" s="249"/>
      <c r="D49" s="249"/>
      <c r="E49" s="249"/>
      <c r="F49" s="249"/>
      <c r="G49" s="249"/>
      <c r="H49" s="250"/>
      <c r="I49" s="84"/>
      <c r="J49" s="84"/>
      <c r="K49" s="84"/>
      <c r="L49" s="84"/>
    </row>
    <row r="50" spans="1:12" s="11" customFormat="1" ht="7" customHeight="1" thickTop="1">
      <c r="A50" s="98"/>
      <c r="B50" s="17"/>
      <c r="C50" s="17"/>
      <c r="D50" s="17"/>
      <c r="E50" s="17"/>
      <c r="F50" s="17"/>
      <c r="G50" s="16"/>
      <c r="H50" s="100"/>
      <c r="I50" s="84"/>
      <c r="J50" s="84"/>
      <c r="K50" s="84"/>
      <c r="L50" s="84"/>
    </row>
    <row r="51" spans="1:12" s="11" customFormat="1" ht="31" customHeight="1">
      <c r="A51" s="98"/>
      <c r="B51" s="47"/>
      <c r="C51" s="105" t="s">
        <v>15</v>
      </c>
      <c r="D51" s="105" t="s">
        <v>29</v>
      </c>
      <c r="E51" s="105" t="s">
        <v>8</v>
      </c>
      <c r="F51" s="105" t="s">
        <v>28</v>
      </c>
      <c r="G51" s="16"/>
      <c r="H51" s="106"/>
      <c r="I51" s="16"/>
      <c r="J51" s="16"/>
      <c r="K51" s="16"/>
      <c r="L51" s="16"/>
    </row>
    <row r="52" spans="1:12" s="11" customFormat="1" ht="25" customHeight="1">
      <c r="A52" s="98"/>
      <c r="B52" s="47" t="s">
        <v>38</v>
      </c>
      <c r="C52" s="126">
        <v>0</v>
      </c>
      <c r="D52" s="119" t="e">
        <f>D21</f>
        <v>#DIV/0!</v>
      </c>
      <c r="E52" s="132">
        <v>5682</v>
      </c>
      <c r="F52" s="119" t="e">
        <f>F21</f>
        <v>#DIV/0!</v>
      </c>
      <c r="G52" s="17"/>
      <c r="H52" s="111"/>
    </row>
    <row r="53" spans="1:12" s="11" customFormat="1" ht="31" customHeight="1">
      <c r="A53" s="98"/>
      <c r="B53" s="47" t="s">
        <v>49</v>
      </c>
      <c r="C53" s="126">
        <v>0</v>
      </c>
      <c r="D53" s="119" t="e">
        <f>D31</f>
        <v>#DIV/0!</v>
      </c>
      <c r="E53" s="132">
        <v>5682</v>
      </c>
      <c r="F53" s="119" t="e">
        <f>D53*C8</f>
        <v>#DIV/0!</v>
      </c>
      <c r="G53" s="20"/>
      <c r="H53" s="111"/>
      <c r="J53" s="17"/>
      <c r="K53" s="16"/>
      <c r="L53" s="16"/>
    </row>
    <row r="54" spans="1:12" s="16" customFormat="1" ht="17" customHeight="1">
      <c r="A54" s="101"/>
      <c r="B54" s="102"/>
      <c r="C54" s="112"/>
      <c r="D54" s="112"/>
      <c r="E54" s="113"/>
      <c r="F54" s="112"/>
      <c r="G54" s="107"/>
      <c r="H54" s="109"/>
      <c r="I54" s="12"/>
      <c r="J54" s="12"/>
      <c r="K54" s="11"/>
      <c r="L54" s="11"/>
    </row>
    <row r="55" spans="1:12" s="11" customFormat="1" ht="31" customHeight="1" thickBot="1">
      <c r="A55" s="64"/>
      <c r="B55" s="249" t="s">
        <v>16</v>
      </c>
      <c r="C55" s="249"/>
      <c r="D55" s="249"/>
      <c r="E55" s="249"/>
      <c r="F55" s="249"/>
      <c r="G55" s="249"/>
      <c r="H55" s="250"/>
      <c r="I55" s="17"/>
      <c r="J55" s="17"/>
      <c r="K55" s="16"/>
      <c r="L55" s="16"/>
    </row>
    <row r="56" spans="1:12" s="11" customFormat="1" ht="14" customHeight="1" thickTop="1">
      <c r="A56" s="98"/>
      <c r="B56" s="17"/>
      <c r="C56" s="17"/>
      <c r="D56" s="17"/>
      <c r="E56" s="17"/>
      <c r="F56" s="17"/>
      <c r="G56" s="16"/>
      <c r="H56" s="106"/>
      <c r="I56" s="12"/>
      <c r="J56" s="12"/>
    </row>
    <row r="57" spans="1:12" s="11" customFormat="1" ht="31" customHeight="1">
      <c r="A57" s="98"/>
      <c r="B57" s="47"/>
      <c r="C57" s="105" t="s">
        <v>17</v>
      </c>
      <c r="D57" s="47" t="s">
        <v>18</v>
      </c>
      <c r="E57" s="105" t="s">
        <v>19</v>
      </c>
      <c r="F57" s="105" t="s">
        <v>20</v>
      </c>
      <c r="G57" s="47"/>
      <c r="H57" s="106"/>
      <c r="I57" s="12"/>
      <c r="J57" s="12"/>
    </row>
    <row r="58" spans="1:12" s="11" customFormat="1" ht="31" customHeight="1">
      <c r="A58" s="98"/>
      <c r="B58" s="47" t="s">
        <v>22</v>
      </c>
      <c r="C58" s="74"/>
      <c r="D58" s="74"/>
      <c r="E58" s="74"/>
      <c r="F58" s="120">
        <f>'Day 24'!F59</f>
        <v>0</v>
      </c>
      <c r="G58" s="121"/>
      <c r="H58" s="106"/>
      <c r="I58" s="12"/>
      <c r="J58" s="12"/>
    </row>
    <row r="59" spans="1:12" s="11" customFormat="1" ht="31" customHeight="1">
      <c r="A59" s="98"/>
      <c r="B59" s="47" t="s">
        <v>21</v>
      </c>
      <c r="C59" s="127">
        <v>0</v>
      </c>
      <c r="D59" s="127">
        <v>0</v>
      </c>
      <c r="E59" s="127">
        <v>0</v>
      </c>
      <c r="F59" s="120">
        <f>(C59+D59)-E59</f>
        <v>0</v>
      </c>
      <c r="G59" s="47"/>
      <c r="H59" s="106"/>
      <c r="I59" s="12"/>
      <c r="J59" s="12"/>
    </row>
    <row r="60" spans="1:12" s="11" customFormat="1" ht="31" customHeight="1">
      <c r="A60" s="101"/>
      <c r="B60" s="102"/>
      <c r="C60" s="102"/>
      <c r="D60" s="102"/>
      <c r="E60" s="102"/>
      <c r="F60" s="102"/>
      <c r="G60" s="102"/>
      <c r="H60" s="103"/>
      <c r="I60" s="12"/>
      <c r="J60" s="12"/>
    </row>
    <row r="61" spans="1:12" s="11" customFormat="1" ht="31" customHeight="1">
      <c r="H61" s="12"/>
      <c r="I61" s="12"/>
      <c r="J61" s="12"/>
    </row>
    <row r="62" spans="1:12" s="11" customFormat="1" ht="31" customHeight="1">
      <c r="H62" s="12"/>
      <c r="I62" s="12"/>
      <c r="J62" s="12"/>
    </row>
    <row r="63" spans="1:12" s="11" customFormat="1" ht="31" customHeight="1">
      <c r="H63" s="12"/>
      <c r="I63" s="12"/>
      <c r="J63" s="12"/>
    </row>
    <row r="64" spans="1:12" s="11" customFormat="1" ht="31" customHeight="1">
      <c r="H64" s="12"/>
      <c r="I64" s="12"/>
      <c r="J64" s="12"/>
    </row>
    <row r="65" spans="8:10" s="11" customFormat="1" ht="31" customHeight="1">
      <c r="H65" s="12"/>
      <c r="I65" s="12"/>
      <c r="J65" s="12"/>
    </row>
    <row r="66" spans="8:10" s="11" customFormat="1" ht="31" customHeight="1">
      <c r="H66" s="12"/>
      <c r="I66" s="12"/>
      <c r="J66" s="12"/>
    </row>
    <row r="67" spans="8:10" s="11" customFormat="1" ht="31" customHeight="1">
      <c r="H67" s="12"/>
      <c r="I67" s="12"/>
      <c r="J67" s="12"/>
    </row>
    <row r="68" spans="8:10" s="11" customFormat="1" ht="31" customHeight="1">
      <c r="H68" s="12"/>
      <c r="I68" s="12"/>
      <c r="J68" s="12"/>
    </row>
    <row r="69" spans="8:10" s="11" customFormat="1" ht="31" customHeight="1">
      <c r="H69" s="12"/>
      <c r="I69" s="12"/>
      <c r="J69" s="12"/>
    </row>
    <row r="70" spans="8:10" s="11" customFormat="1" ht="31" customHeight="1">
      <c r="H70" s="12"/>
      <c r="I70" s="12"/>
      <c r="J70" s="12"/>
    </row>
    <row r="71" spans="8:10" s="11" customFormat="1" ht="31" customHeight="1">
      <c r="H71" s="12"/>
      <c r="I71" s="12"/>
      <c r="J71" s="12"/>
    </row>
    <row r="72" spans="8:10" s="11" customFormat="1" ht="31" customHeight="1">
      <c r="H72" s="12"/>
      <c r="I72" s="12"/>
      <c r="J72" s="12"/>
    </row>
    <row r="73" spans="8:10" s="11" customFormat="1" ht="31" customHeight="1">
      <c r="H73" s="12"/>
      <c r="I73" s="12"/>
      <c r="J73" s="12"/>
    </row>
    <row r="74" spans="8:10" s="11" customFormat="1" ht="31" customHeight="1">
      <c r="H74" s="12"/>
      <c r="I74" s="12"/>
      <c r="J74" s="12"/>
    </row>
    <row r="75" spans="8:10" s="11" customFormat="1" ht="31" customHeight="1">
      <c r="H75" s="12"/>
      <c r="I75" s="12"/>
      <c r="J75" s="12"/>
    </row>
    <row r="76" spans="8:10" s="11" customFormat="1" ht="31" customHeight="1">
      <c r="H76" s="12"/>
      <c r="I76" s="12"/>
      <c r="J76" s="12"/>
    </row>
    <row r="77" spans="8:10" s="11" customFormat="1" ht="31" customHeight="1">
      <c r="H77" s="12"/>
      <c r="I77" s="12"/>
      <c r="J77" s="12"/>
    </row>
    <row r="78" spans="8:10" s="11" customFormat="1" ht="31" customHeight="1">
      <c r="H78" s="12"/>
      <c r="I78" s="12"/>
      <c r="J78" s="12"/>
    </row>
    <row r="79" spans="8:10" s="11" customFormat="1" ht="31" customHeight="1">
      <c r="H79" s="12"/>
      <c r="I79" s="12"/>
      <c r="J79" s="12"/>
    </row>
    <row r="80" spans="8:10" s="11" customFormat="1" ht="31" customHeight="1">
      <c r="H80" s="12"/>
      <c r="I80" s="12"/>
      <c r="J80" s="12"/>
    </row>
    <row r="81" spans="2:12" s="11" customFormat="1" ht="31" customHeight="1">
      <c r="H81" s="12"/>
      <c r="I81" s="12"/>
      <c r="J81" s="12"/>
    </row>
    <row r="82" spans="2:12" s="11" customFormat="1" ht="31" customHeight="1">
      <c r="H82" s="12"/>
      <c r="I82" s="12"/>
      <c r="J82" s="12"/>
    </row>
    <row r="83" spans="2:12" s="11" customFormat="1" ht="31" customHeight="1">
      <c r="H83" s="12"/>
      <c r="I83" s="12"/>
      <c r="J83" s="12"/>
    </row>
    <row r="84" spans="2:12" s="11" customFormat="1" ht="31" customHeight="1">
      <c r="H84" s="12"/>
      <c r="I84" s="12"/>
      <c r="J84" s="12"/>
    </row>
    <row r="85" spans="2:12" s="11" customFormat="1" ht="31" customHeight="1">
      <c r="H85" s="12"/>
      <c r="I85" s="12"/>
      <c r="J85" s="12"/>
    </row>
    <row r="86" spans="2:12" s="11" customFormat="1" ht="31" customHeight="1">
      <c r="H86" s="12"/>
      <c r="I86" s="12"/>
      <c r="J86" s="12"/>
    </row>
    <row r="87" spans="2:12" s="11" customFormat="1" ht="31" customHeight="1">
      <c r="H87" s="12"/>
      <c r="I87" s="12"/>
      <c r="J87" s="12"/>
    </row>
    <row r="88" spans="2:12" s="11" customFormat="1" ht="31" customHeight="1">
      <c r="H88" s="12"/>
      <c r="I88" s="12"/>
      <c r="J88" s="12"/>
    </row>
    <row r="89" spans="2:12" s="11" customFormat="1" ht="31" customHeight="1">
      <c r="H89" s="12"/>
      <c r="I89" s="12"/>
      <c r="J89" s="12"/>
    </row>
    <row r="90" spans="2:12" s="11" customFormat="1" ht="31" customHeight="1">
      <c r="H90" s="12"/>
      <c r="I90" s="12"/>
      <c r="J90" s="12"/>
    </row>
    <row r="91" spans="2:12" s="11" customFormat="1" ht="31" customHeight="1">
      <c r="H91" s="12"/>
      <c r="I91" s="12"/>
      <c r="J91" s="12"/>
    </row>
    <row r="92" spans="2:12" s="11" customFormat="1" ht="31" customHeight="1">
      <c r="H92" s="12"/>
      <c r="I92" s="12"/>
      <c r="J92" s="12"/>
    </row>
    <row r="93" spans="2:12" s="11" customFormat="1" ht="31" customHeight="1">
      <c r="H93" s="12"/>
      <c r="I93" s="12"/>
      <c r="J93" s="12"/>
    </row>
    <row r="94" spans="2:12" ht="31" customHeight="1">
      <c r="B94" s="11"/>
      <c r="C94" s="11"/>
      <c r="D94" s="11"/>
      <c r="E94" s="11"/>
      <c r="F94" s="11"/>
      <c r="I94" s="12"/>
      <c r="J94" s="12"/>
      <c r="K94" s="11"/>
      <c r="L94" s="11"/>
    </row>
  </sheetData>
  <sheetProtection selectLockedCells="1"/>
  <mergeCells count="13">
    <mergeCell ref="B55:H55"/>
    <mergeCell ref="B2:H2"/>
    <mergeCell ref="I3:J3"/>
    <mergeCell ref="B5:H5"/>
    <mergeCell ref="K7:L8"/>
    <mergeCell ref="I13:L18"/>
    <mergeCell ref="B15:H15"/>
    <mergeCell ref="A17:B17"/>
    <mergeCell ref="B26:H26"/>
    <mergeCell ref="I26:L29"/>
    <mergeCell ref="L31:L32"/>
    <mergeCell ref="B37:H37"/>
    <mergeCell ref="B49:H49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T89"/>
  <sheetViews>
    <sheetView showGridLines="0"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-2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2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-2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(C20+'Day 1'!E20)/C8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1'!E21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1'!E22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1'!E23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1'!E24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1'!E33,"-")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1'!E34,"-")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1'!E35)/C8,"-")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1'!E36,"-")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1'!E37)/C8,"-")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1'!E42,"-")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1'!E47,"-")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1'!E48,"-")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1'!C54</f>
        <v>0</v>
      </c>
      <c r="D53" s="114">
        <f>'Day 1'!D54</f>
        <v>0</v>
      </c>
      <c r="E53" s="114">
        <f>'Day 1'!E54</f>
        <v>0</v>
      </c>
      <c r="F53" s="114">
        <f>'Day 1'!F54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T89"/>
  <sheetViews>
    <sheetView showGridLines="0"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-3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3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-3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2'!E20)/C8,"-")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2'!E21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2'!E22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2'!E23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2'!E24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2'!E33,"-")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2'!E34,"-")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2'!E35)/C8,"-")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2'!E36,"-")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2'!E37)/C8,"-")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2'!E42,"-")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2'!E47,"-")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2'!E48,"-")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2'!C54</f>
        <v>0</v>
      </c>
      <c r="D53" s="114">
        <f>'Day 2'!D54</f>
        <v>0</v>
      </c>
      <c r="E53" s="114">
        <f>'Day 2'!E54</f>
        <v>0</v>
      </c>
      <c r="F53" s="114">
        <f>'Day 2'!F54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-4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4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-4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3'!E20)/C8,"-")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3'!E21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3'!E22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3'!E23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3'!E24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3'!E33,"-")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3'!E34,"-")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3'!E35)/C8,"-")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3'!E36,"-")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3'!E37)/C8,"-")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3'!E42,"-")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3'!E47,"-")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3'!E48,"-")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3'!C54</f>
        <v>0</v>
      </c>
      <c r="D53" s="114">
        <f>'Day 3'!D54</f>
        <v>0</v>
      </c>
      <c r="E53" s="114">
        <f>'Day 3'!E54</f>
        <v>0</v>
      </c>
      <c r="F53" s="114">
        <f>'Day 3'!F54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-5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5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-5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4'!E20)/C8,"-")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4'!E21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4'!E22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4'!E23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4'!E24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4'!E33,"-")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4'!E34,"-")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4'!E35)/C8,"-")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4'!E36,"-")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4'!E37)/C8,"-")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4'!E42,"-")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4'!E47,"-")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4'!E48,"-")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4'!C54</f>
        <v>0</v>
      </c>
      <c r="D53" s="114">
        <f>'Day 4'!D54</f>
        <v>0</v>
      </c>
      <c r="E53" s="114">
        <f>'Day 4'!E54</f>
        <v>0</v>
      </c>
      <c r="F53" s="114">
        <f>'Day 4'!F54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-6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6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-6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5'!E20)/C8,"-")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5'!E21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5'!E22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5'!E23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5'!E24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5'!E33,"-")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5'!E34,"-")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5'!E35)/C8,"-")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5'!E36,"-")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5'!E37)/C8,"-")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5'!E42,"-")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5'!E47,"-")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5'!E48,"-")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5'!C54</f>
        <v>0</v>
      </c>
      <c r="D53" s="114">
        <f>'Day 5'!D54</f>
        <v>0</v>
      </c>
      <c r="E53" s="114">
        <f>'Day 5'!E54</f>
        <v>0</v>
      </c>
      <c r="F53" s="114">
        <f>'Day 5'!F54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-7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7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-7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6'!E20)/C8,"-")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6'!E21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6'!E22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6'!E23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6'!E24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6'!E33,"-")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6'!E34,"-")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6'!E35)/C8,"-")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6'!E36,"-")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6'!E37)/C8,"-")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6'!E42,"-")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6'!E47,"-")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6'!E48,"-")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6'!C54</f>
        <v>0</v>
      </c>
      <c r="D53" s="114">
        <f>'Day 6'!D54</f>
        <v>0</v>
      </c>
      <c r="E53" s="114">
        <f>'Day 6'!E54</f>
        <v>0</v>
      </c>
      <c r="F53" s="114">
        <f>'Day 6'!F54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T89"/>
  <sheetViews>
    <sheetView zoomScale="70" zoomScaleNormal="70" zoomScalePageLayoutView="70" workbookViewId="0">
      <selection activeCell="C3" sqref="C3"/>
    </sheetView>
  </sheetViews>
  <sheetFormatPr baseColWidth="10" defaultColWidth="26.33203125" defaultRowHeight="31" customHeight="1" x14ac:dyDescent="0"/>
  <cols>
    <col min="1" max="1" width="6.6640625" style="147" customWidth="1"/>
    <col min="2" max="5" width="26.33203125" style="147"/>
    <col min="6" max="6" width="26" style="147" customWidth="1"/>
    <col min="7" max="7" width="16.83203125" style="166" customWidth="1"/>
    <col min="8" max="8" width="26.33203125" style="203"/>
    <col min="9" max="19" width="26.33203125" style="147" customWidth="1"/>
    <col min="20" max="16384" width="26.33203125" style="147"/>
  </cols>
  <sheetData>
    <row r="1" spans="1:12" ht="16" customHeight="1">
      <c r="A1" s="140"/>
      <c r="B1" s="141"/>
      <c r="C1" s="141"/>
      <c r="D1" s="141"/>
      <c r="E1" s="141"/>
      <c r="F1" s="141"/>
      <c r="G1" s="142"/>
      <c r="H1" s="143"/>
      <c r="I1" s="145"/>
    </row>
    <row r="2" spans="1:12" ht="31" customHeight="1">
      <c r="A2" s="148"/>
      <c r="B2" s="229" t="s">
        <v>41</v>
      </c>
      <c r="C2" s="229"/>
      <c r="D2" s="229"/>
      <c r="E2" s="229"/>
      <c r="F2" s="229"/>
      <c r="G2" s="229"/>
      <c r="H2" s="230"/>
      <c r="I2" s="145"/>
    </row>
    <row r="3" spans="1:12" s="146" customFormat="1" ht="31" customHeight="1">
      <c r="A3" s="148"/>
      <c r="B3" s="149" t="s">
        <v>26</v>
      </c>
      <c r="C3" s="138"/>
      <c r="D3" s="145"/>
      <c r="E3" s="150"/>
      <c r="F3" s="145"/>
      <c r="G3" s="150"/>
      <c r="H3" s="151"/>
      <c r="I3" s="152"/>
      <c r="J3" s="152"/>
      <c r="K3" s="152"/>
      <c r="L3" s="152"/>
    </row>
    <row r="4" spans="1:12" ht="11" customHeight="1" thickBot="1">
      <c r="A4" s="153"/>
      <c r="B4" s="154"/>
      <c r="C4" s="154"/>
      <c r="D4" s="154"/>
      <c r="E4" s="154"/>
      <c r="F4" s="154"/>
      <c r="G4" s="155"/>
      <c r="H4" s="156"/>
      <c r="I4" s="152"/>
      <c r="J4" s="157"/>
      <c r="K4" s="157"/>
      <c r="L4" s="157"/>
    </row>
    <row r="5" spans="1:12" ht="31" customHeight="1" thickTop="1" thickBot="1">
      <c r="A5" s="246" t="s">
        <v>46</v>
      </c>
      <c r="B5" s="247"/>
      <c r="C5" s="247"/>
      <c r="D5" s="247"/>
      <c r="E5" s="247"/>
      <c r="F5" s="247"/>
      <c r="G5" s="247"/>
      <c r="H5" s="248"/>
      <c r="I5" s="145"/>
      <c r="J5" s="157"/>
      <c r="K5" s="157"/>
      <c r="L5" s="157"/>
    </row>
    <row r="6" spans="1:12" ht="9" customHeight="1" thickTop="1">
      <c r="A6" s="159"/>
      <c r="B6" s="149"/>
      <c r="C6" s="149"/>
      <c r="D6" s="149"/>
      <c r="E6" s="149"/>
      <c r="F6" s="149"/>
      <c r="G6" s="149"/>
      <c r="H6" s="160"/>
      <c r="I6" s="145"/>
      <c r="J6" s="157"/>
      <c r="K6" s="157"/>
      <c r="L6" s="157"/>
    </row>
    <row r="7" spans="1:12" ht="31" customHeight="1">
      <c r="A7" s="148"/>
      <c r="B7" s="149" t="s">
        <v>27</v>
      </c>
      <c r="C7" s="73">
        <f>'Month Planner'!C7</f>
        <v>0</v>
      </c>
      <c r="D7" s="149" t="s">
        <v>39</v>
      </c>
      <c r="E7" s="73">
        <f>C7-C8</f>
        <v>-8</v>
      </c>
      <c r="F7" s="146"/>
      <c r="G7" s="149" t="s">
        <v>33</v>
      </c>
      <c r="H7" s="114">
        <f>'Month Planner'!I7</f>
        <v>0</v>
      </c>
      <c r="I7" s="145"/>
      <c r="J7" s="157"/>
      <c r="K7" s="157"/>
      <c r="L7" s="157"/>
    </row>
    <row r="8" spans="1:12" s="166" customFormat="1" ht="31" customHeight="1">
      <c r="A8" s="159"/>
      <c r="B8" s="149" t="s">
        <v>24</v>
      </c>
      <c r="C8" s="73">
        <v>8</v>
      </c>
      <c r="D8" s="207" t="s">
        <v>40</v>
      </c>
      <c r="E8" s="208">
        <f>C30+C17</f>
        <v>0</v>
      </c>
      <c r="F8" s="149"/>
      <c r="G8" s="149" t="s">
        <v>34</v>
      </c>
      <c r="H8" s="115" t="str">
        <f>'Month Planner'!I8</f>
        <v>-</v>
      </c>
      <c r="I8" s="209"/>
      <c r="J8" s="167"/>
      <c r="K8" s="167"/>
      <c r="L8" s="167"/>
    </row>
    <row r="9" spans="1:12" s="166" customFormat="1" ht="31" customHeight="1">
      <c r="A9" s="159"/>
      <c r="B9" s="149" t="s">
        <v>23</v>
      </c>
      <c r="C9" s="117" t="str">
        <f>'Month Planner'!C9</f>
        <v>-</v>
      </c>
      <c r="D9" s="207" t="s">
        <v>31</v>
      </c>
      <c r="E9" s="210">
        <f>E17+E30</f>
        <v>0</v>
      </c>
      <c r="F9" s="149"/>
      <c r="G9" s="149" t="s">
        <v>32</v>
      </c>
      <c r="H9" s="114" t="str">
        <f>'Month Planner'!I9</f>
        <v>-</v>
      </c>
      <c r="I9" s="209"/>
      <c r="J9" s="167"/>
      <c r="K9" s="167"/>
      <c r="L9" s="167"/>
    </row>
    <row r="10" spans="1:12" s="166" customFormat="1" ht="31" customHeight="1">
      <c r="A10" s="159"/>
      <c r="B10" s="149" t="s">
        <v>25</v>
      </c>
      <c r="C10" s="73">
        <f>C7-C8</f>
        <v>-8</v>
      </c>
      <c r="D10" s="149"/>
      <c r="E10" s="149"/>
      <c r="F10" s="149"/>
      <c r="G10" s="171">
        <v>0.1</v>
      </c>
      <c r="H10" s="114" t="str">
        <f>'Month Planner'!I10</f>
        <v>-</v>
      </c>
      <c r="I10" s="211"/>
      <c r="J10" s="167"/>
      <c r="K10" s="167"/>
      <c r="L10" s="167"/>
    </row>
    <row r="11" spans="1:12" s="166" customFormat="1" ht="31" customHeight="1">
      <c r="A11" s="159"/>
      <c r="B11" s="149" t="s">
        <v>1</v>
      </c>
      <c r="C11" s="114" t="str">
        <f>IFERROR(H9,"-")</f>
        <v>-</v>
      </c>
      <c r="D11" s="149"/>
      <c r="E11" s="149"/>
      <c r="F11" s="149"/>
      <c r="G11" s="171">
        <v>0.15</v>
      </c>
      <c r="H11" s="114" t="str">
        <f>'Month Planner'!I11</f>
        <v>-</v>
      </c>
      <c r="I11" s="209"/>
      <c r="J11" s="167"/>
      <c r="K11" s="167"/>
      <c r="L11" s="167"/>
    </row>
    <row r="12" spans="1:12" s="166" customFormat="1" ht="31" customHeight="1">
      <c r="A12" s="159"/>
      <c r="B12" s="149" t="s">
        <v>42</v>
      </c>
      <c r="C12" s="114">
        <f>C24+C42</f>
        <v>0</v>
      </c>
      <c r="D12" s="149" t="s">
        <v>94</v>
      </c>
      <c r="E12" s="114" t="str">
        <f>IFERROR((D24+D42),"-")</f>
        <v>-</v>
      </c>
      <c r="F12" s="149"/>
      <c r="G12" s="171">
        <v>0.2</v>
      </c>
      <c r="H12" s="114" t="str">
        <f>'Month Planner'!I12</f>
        <v>-</v>
      </c>
      <c r="I12" s="212"/>
      <c r="J12" s="167"/>
      <c r="K12" s="167"/>
      <c r="L12" s="167"/>
    </row>
    <row r="13" spans="1:12" s="166" customFormat="1" ht="31" customHeight="1">
      <c r="A13" s="159"/>
      <c r="B13" s="149" t="s">
        <v>43</v>
      </c>
      <c r="C13" s="114">
        <f>E24+E42</f>
        <v>0</v>
      </c>
      <c r="D13" s="149" t="s">
        <v>30</v>
      </c>
      <c r="E13" s="114" t="str">
        <f>IFERROR(F24+F42,"-")</f>
        <v>-</v>
      </c>
      <c r="F13" s="149"/>
      <c r="G13" s="171"/>
      <c r="H13" s="175"/>
      <c r="I13" s="212"/>
      <c r="J13" s="167"/>
      <c r="K13" s="167"/>
      <c r="L13" s="167"/>
    </row>
    <row r="14" spans="1:12" s="166" customFormat="1" ht="9" customHeight="1">
      <c r="A14" s="176"/>
      <c r="B14" s="177"/>
      <c r="C14" s="177"/>
      <c r="D14" s="177"/>
      <c r="E14" s="177"/>
      <c r="F14" s="177"/>
      <c r="G14" s="177"/>
      <c r="H14" s="178"/>
      <c r="I14" s="212"/>
      <c r="J14" s="167"/>
      <c r="K14" s="167"/>
      <c r="L14" s="167"/>
    </row>
    <row r="15" spans="1:12" s="166" customFormat="1" ht="31" customHeight="1" thickBot="1">
      <c r="A15" s="241" t="s">
        <v>2</v>
      </c>
      <c r="B15" s="242"/>
      <c r="C15" s="242"/>
      <c r="D15" s="242"/>
      <c r="E15" s="242"/>
      <c r="F15" s="242"/>
      <c r="G15" s="242"/>
      <c r="H15" s="243"/>
      <c r="I15" s="212"/>
      <c r="J15" s="167"/>
      <c r="K15" s="167"/>
      <c r="L15" s="167"/>
    </row>
    <row r="16" spans="1:12" ht="7" customHeight="1" thickTop="1">
      <c r="A16" s="159"/>
      <c r="B16" s="149"/>
      <c r="C16" s="149"/>
      <c r="D16" s="149"/>
      <c r="E16" s="149"/>
      <c r="F16" s="149"/>
      <c r="G16" s="149"/>
      <c r="H16" s="160"/>
      <c r="I16" s="213"/>
      <c r="J16" s="157"/>
      <c r="K16" s="157"/>
      <c r="L16" s="157"/>
    </row>
    <row r="17" spans="1:20" s="166" customFormat="1" ht="31" customHeight="1">
      <c r="A17" s="236" t="s">
        <v>44</v>
      </c>
      <c r="B17" s="237"/>
      <c r="C17" s="114">
        <f>'Month Planner'!C17</f>
        <v>0</v>
      </c>
      <c r="D17" s="149" t="s">
        <v>31</v>
      </c>
      <c r="E17" s="114">
        <f>(E24/C8)*C7</f>
        <v>0</v>
      </c>
      <c r="F17" s="182"/>
      <c r="G17" s="149"/>
      <c r="H17" s="151"/>
      <c r="I17" s="167"/>
      <c r="J17" s="167"/>
      <c r="K17" s="167"/>
      <c r="L17" s="167"/>
    </row>
    <row r="18" spans="1:20" s="166" customFormat="1" ht="7" customHeight="1">
      <c r="A18" s="159"/>
      <c r="B18" s="183"/>
      <c r="C18" s="183"/>
      <c r="D18" s="183"/>
      <c r="E18" s="183"/>
      <c r="F18" s="183"/>
      <c r="G18" s="149"/>
      <c r="H18" s="151"/>
      <c r="I18" s="167"/>
      <c r="J18" s="167"/>
      <c r="K18" s="167"/>
      <c r="L18" s="167"/>
    </row>
    <row r="19" spans="1:20" s="166" customFormat="1" ht="31" customHeight="1">
      <c r="A19" s="159"/>
      <c r="B19" s="149"/>
      <c r="C19" s="183" t="s">
        <v>15</v>
      </c>
      <c r="D19" s="183" t="s">
        <v>29</v>
      </c>
      <c r="E19" s="183" t="s">
        <v>77</v>
      </c>
      <c r="F19" s="183" t="s">
        <v>28</v>
      </c>
      <c r="G19" s="149" t="s">
        <v>33</v>
      </c>
      <c r="H19" s="114">
        <f>'Month Planner'!I19</f>
        <v>0</v>
      </c>
      <c r="I19" s="167"/>
      <c r="J19" s="167"/>
      <c r="K19" s="167"/>
      <c r="L19" s="167"/>
    </row>
    <row r="20" spans="1:20" s="166" customFormat="1" ht="31" customHeight="1">
      <c r="A20" s="159"/>
      <c r="B20" s="149" t="s">
        <v>3</v>
      </c>
      <c r="C20" s="123"/>
      <c r="D20" s="114" t="str">
        <f>'Month Planner'!C20</f>
        <v>-</v>
      </c>
      <c r="E20" s="114">
        <f>IFERROR((C20+'Day 7'!E20)/C8,"-")</f>
        <v>0</v>
      </c>
      <c r="F20" s="114" t="str">
        <f>IFERROR(D20,"-")</f>
        <v>-</v>
      </c>
      <c r="G20" s="149" t="s">
        <v>35</v>
      </c>
      <c r="H20" s="115">
        <f>'Month Planner'!I20</f>
        <v>0</v>
      </c>
      <c r="I20" s="167"/>
      <c r="J20" s="167"/>
      <c r="K20" s="167"/>
      <c r="L20" s="167"/>
      <c r="T20" s="214">
        <f>C20</f>
        <v>0</v>
      </c>
    </row>
    <row r="21" spans="1:20" s="166" customFormat="1" ht="31" customHeight="1">
      <c r="A21" s="159"/>
      <c r="B21" s="149" t="s">
        <v>7</v>
      </c>
      <c r="C21" s="122"/>
      <c r="D21" s="215" t="str">
        <f>'Month Planner'!C21</f>
        <v>-</v>
      </c>
      <c r="E21" s="73">
        <f>C21+'Day 7'!E21</f>
        <v>0</v>
      </c>
      <c r="F21" s="116" t="str">
        <f t="shared" ref="F21:F24" si="0">IFERROR(D21*$C$8,"-")</f>
        <v>-</v>
      </c>
      <c r="G21" s="149" t="s">
        <v>32</v>
      </c>
      <c r="H21" s="114" t="str">
        <f>'Month Planner'!I21</f>
        <v>-</v>
      </c>
      <c r="I21" s="167"/>
      <c r="J21" s="167"/>
      <c r="K21" s="167"/>
      <c r="L21" s="167"/>
    </row>
    <row r="22" spans="1:20" s="166" customFormat="1" ht="31" customHeight="1">
      <c r="A22" s="159"/>
      <c r="B22" s="149" t="s">
        <v>4</v>
      </c>
      <c r="C22" s="122"/>
      <c r="D22" s="116" t="str">
        <f>'Month Planner'!C22</f>
        <v>-</v>
      </c>
      <c r="E22" s="73">
        <f>C22+'Day 7'!E22</f>
        <v>0</v>
      </c>
      <c r="F22" s="116" t="str">
        <f t="shared" si="0"/>
        <v>-</v>
      </c>
      <c r="G22" s="171">
        <v>0.1</v>
      </c>
      <c r="H22" s="114">
        <f>'Month Planner'!I22</f>
        <v>0</v>
      </c>
    </row>
    <row r="23" spans="1:20" s="166" customFormat="1" ht="31" customHeight="1">
      <c r="A23" s="159"/>
      <c r="B23" s="149" t="s">
        <v>5</v>
      </c>
      <c r="C23" s="122"/>
      <c r="D23" s="116" t="str">
        <f>'Month Planner'!C23</f>
        <v>-</v>
      </c>
      <c r="E23" s="73">
        <f>C23+'Day 7'!E23</f>
        <v>0</v>
      </c>
      <c r="F23" s="116" t="str">
        <f t="shared" si="0"/>
        <v>-</v>
      </c>
      <c r="G23" s="171">
        <v>0.15</v>
      </c>
      <c r="H23" s="114">
        <f>'Month Planner'!I23</f>
        <v>0</v>
      </c>
    </row>
    <row r="24" spans="1:20" s="166" customFormat="1" ht="31" customHeight="1">
      <c r="A24" s="159"/>
      <c r="B24" s="149" t="s">
        <v>6</v>
      </c>
      <c r="C24" s="123"/>
      <c r="D24" s="114" t="str">
        <f>'Month Planner'!C24</f>
        <v>-</v>
      </c>
      <c r="E24" s="114">
        <f>C24+'Day 7'!E24</f>
        <v>0</v>
      </c>
      <c r="F24" s="114" t="str">
        <f t="shared" si="0"/>
        <v>-</v>
      </c>
      <c r="G24" s="171">
        <v>0.2</v>
      </c>
      <c r="H24" s="114">
        <f>'Month Planner'!I24</f>
        <v>0</v>
      </c>
    </row>
    <row r="25" spans="1:20" s="166" customFormat="1" ht="11" customHeight="1">
      <c r="A25" s="159"/>
      <c r="B25" s="149"/>
      <c r="C25" s="216"/>
      <c r="D25" s="142"/>
      <c r="E25" s="149"/>
      <c r="F25" s="149"/>
      <c r="G25" s="171"/>
      <c r="H25" s="192"/>
    </row>
    <row r="26" spans="1:20" s="166" customFormat="1" ht="31" customHeight="1" thickBot="1">
      <c r="A26" s="244"/>
      <c r="B26" s="245"/>
      <c r="C26" s="245"/>
      <c r="D26" s="245"/>
      <c r="E26" s="245"/>
      <c r="F26" s="245"/>
      <c r="G26" s="217"/>
      <c r="H26" s="218"/>
    </row>
    <row r="27" spans="1:20" s="166" customFormat="1" ht="31" customHeight="1" thickTop="1">
      <c r="A27" s="219"/>
      <c r="B27" s="220"/>
      <c r="C27" s="220"/>
      <c r="D27" s="220"/>
      <c r="E27" s="220"/>
      <c r="F27" s="220"/>
      <c r="G27" s="221"/>
      <c r="H27" s="222"/>
    </row>
    <row r="28" spans="1:20" s="166" customFormat="1" ht="31" customHeight="1" thickBot="1">
      <c r="A28" s="241" t="s">
        <v>9</v>
      </c>
      <c r="B28" s="242"/>
      <c r="C28" s="242"/>
      <c r="D28" s="242"/>
      <c r="E28" s="242"/>
      <c r="F28" s="242"/>
      <c r="G28" s="221"/>
      <c r="H28" s="222"/>
    </row>
    <row r="29" spans="1:20" s="166" customFormat="1" ht="9" customHeight="1" thickTop="1">
      <c r="A29" s="159"/>
      <c r="B29" s="183"/>
      <c r="C29" s="183"/>
      <c r="D29" s="183"/>
      <c r="E29" s="183"/>
      <c r="F29" s="183"/>
      <c r="G29" s="171"/>
      <c r="H29" s="175"/>
    </row>
    <row r="30" spans="1:20" s="166" customFormat="1" ht="31" customHeight="1">
      <c r="A30" s="236" t="s">
        <v>44</v>
      </c>
      <c r="B30" s="237"/>
      <c r="C30" s="114">
        <f>'Month Planner'!C29</f>
        <v>0</v>
      </c>
      <c r="D30" s="149" t="s">
        <v>31</v>
      </c>
      <c r="E30" s="114">
        <f>(E42/C8)*C7</f>
        <v>0</v>
      </c>
      <c r="F30" s="183"/>
      <c r="G30" s="171"/>
      <c r="H30" s="175"/>
    </row>
    <row r="31" spans="1:20" s="166" customFormat="1" ht="10" customHeight="1">
      <c r="A31" s="159"/>
      <c r="B31" s="183"/>
      <c r="C31" s="183"/>
      <c r="D31" s="183"/>
      <c r="E31" s="183"/>
      <c r="F31" s="183"/>
      <c r="G31" s="171"/>
      <c r="H31" s="175"/>
    </row>
    <row r="32" spans="1:20" s="166" customFormat="1" ht="31" customHeight="1">
      <c r="A32" s="159"/>
      <c r="B32" s="183"/>
      <c r="C32" s="183" t="s">
        <v>15</v>
      </c>
      <c r="D32" s="183" t="s">
        <v>29</v>
      </c>
      <c r="E32" s="183" t="s">
        <v>77</v>
      </c>
      <c r="F32" s="183" t="s">
        <v>28</v>
      </c>
      <c r="H32" s="160"/>
    </row>
    <row r="33" spans="1:8" s="166" customFormat="1" ht="31" customHeight="1">
      <c r="A33" s="159"/>
      <c r="B33" s="149" t="s">
        <v>10</v>
      </c>
      <c r="C33" s="122"/>
      <c r="D33" s="116" t="str">
        <f>'Month Planner'!C32</f>
        <v>-</v>
      </c>
      <c r="E33" s="117">
        <f>IFERROR(C33+'Day 7'!E33,"-")</f>
        <v>0</v>
      </c>
      <c r="F33" s="215" t="str">
        <f>IFERROR(D33*$C$8,"-")</f>
        <v>-</v>
      </c>
      <c r="G33" s="149" t="s">
        <v>33</v>
      </c>
      <c r="H33" s="114">
        <f>'Month Planner'!I34</f>
        <v>0</v>
      </c>
    </row>
    <row r="34" spans="1:8" s="166" customFormat="1" ht="31" customHeight="1">
      <c r="A34" s="159"/>
      <c r="B34" s="149" t="s">
        <v>37</v>
      </c>
      <c r="C34" s="122"/>
      <c r="D34" s="116" t="str">
        <f>'Month Planner'!C33</f>
        <v>-</v>
      </c>
      <c r="E34" s="73">
        <f>IFERROR(C34+'Day 7'!E34,"-")</f>
        <v>0</v>
      </c>
      <c r="F34" s="215" t="str">
        <f t="shared" ref="F34:F37" si="1">IFERROR(D34*$C$8,"-")</f>
        <v>-</v>
      </c>
      <c r="G34" s="149" t="s">
        <v>35</v>
      </c>
      <c r="H34" s="115">
        <f>'Month Planner'!I35</f>
        <v>0</v>
      </c>
    </row>
    <row r="35" spans="1:8" s="166" customFormat="1" ht="31" customHeight="1">
      <c r="A35" s="159"/>
      <c r="B35" s="149" t="s">
        <v>11</v>
      </c>
      <c r="C35" s="115" t="str">
        <f>IFERROR(C34/C33,"-")</f>
        <v>-</v>
      </c>
      <c r="D35" s="115" t="str">
        <f>'Month Planner'!C34</f>
        <v>-</v>
      </c>
      <c r="E35" s="115" t="str">
        <f>IFERROR((C35+'Day 7'!E35)/C8,"-")</f>
        <v>-</v>
      </c>
      <c r="F35" s="188" t="str">
        <f>IFERROR(D35,"-")</f>
        <v>-</v>
      </c>
      <c r="G35" s="149" t="s">
        <v>32</v>
      </c>
      <c r="H35" s="114" t="str">
        <f>'Month Planner'!I36</f>
        <v>-</v>
      </c>
    </row>
    <row r="36" spans="1:8" s="166" customFormat="1" ht="31" customHeight="1">
      <c r="A36" s="159"/>
      <c r="B36" s="149" t="s">
        <v>12</v>
      </c>
      <c r="C36" s="123"/>
      <c r="D36" s="114" t="str">
        <f>'Month Planner'!C35</f>
        <v>-</v>
      </c>
      <c r="E36" s="114">
        <f>IFERROR(C36+'Day 7'!E36,"-")</f>
        <v>0</v>
      </c>
      <c r="F36" s="114" t="str">
        <f t="shared" si="1"/>
        <v>-</v>
      </c>
      <c r="G36" s="171">
        <v>0.1</v>
      </c>
      <c r="H36" s="114">
        <f>'Month Planner'!I37</f>
        <v>0</v>
      </c>
    </row>
    <row r="37" spans="1:8" s="166" customFormat="1" ht="31" customHeight="1">
      <c r="A37" s="159"/>
      <c r="B37" s="149" t="s">
        <v>13</v>
      </c>
      <c r="C37" s="114" t="str">
        <f>IFERROR(C36/C34,"-")</f>
        <v>-</v>
      </c>
      <c r="D37" s="114">
        <f>'Month Planner'!C36</f>
        <v>0</v>
      </c>
      <c r="E37" s="114" t="str">
        <f>IFERROR((C37+'Day 7'!E37)/C8,"-")</f>
        <v>-</v>
      </c>
      <c r="F37" s="114">
        <f t="shared" si="1"/>
        <v>0</v>
      </c>
      <c r="G37" s="171">
        <v>0.15</v>
      </c>
      <c r="H37" s="114">
        <f>'Month Planner'!I38</f>
        <v>0</v>
      </c>
    </row>
    <row r="38" spans="1:8" s="166" customFormat="1" ht="31" customHeight="1">
      <c r="A38" s="176"/>
      <c r="B38" s="177"/>
      <c r="C38" s="177"/>
      <c r="D38" s="177"/>
      <c r="E38" s="177"/>
      <c r="F38" s="177"/>
      <c r="G38" s="171">
        <v>0.2</v>
      </c>
      <c r="H38" s="114">
        <f>'Month Planner'!I39</f>
        <v>0</v>
      </c>
    </row>
    <row r="39" spans="1:8" s="166" customFormat="1" ht="31" customHeight="1" thickBot="1">
      <c r="A39" s="241" t="s">
        <v>47</v>
      </c>
      <c r="B39" s="242"/>
      <c r="C39" s="242"/>
      <c r="D39" s="242"/>
      <c r="E39" s="242"/>
      <c r="F39" s="242"/>
      <c r="H39" s="160"/>
    </row>
    <row r="40" spans="1:8" s="166" customFormat="1" ht="31" customHeight="1" thickTop="1">
      <c r="A40" s="159"/>
      <c r="B40" s="183"/>
      <c r="C40" s="183"/>
      <c r="D40" s="183"/>
      <c r="E40" s="183"/>
      <c r="F40" s="183"/>
      <c r="H40" s="160"/>
    </row>
    <row r="41" spans="1:8" s="166" customFormat="1" ht="31" customHeight="1">
      <c r="A41" s="159"/>
      <c r="B41" s="183"/>
      <c r="C41" s="183" t="s">
        <v>15</v>
      </c>
      <c r="D41" s="183" t="s">
        <v>29</v>
      </c>
      <c r="E41" s="183" t="s">
        <v>77</v>
      </c>
      <c r="F41" s="183" t="s">
        <v>28</v>
      </c>
      <c r="G41" s="149"/>
      <c r="H41" s="197"/>
    </row>
    <row r="42" spans="1:8" s="166" customFormat="1" ht="31" customHeight="1">
      <c r="A42" s="159"/>
      <c r="B42" s="149" t="s">
        <v>14</v>
      </c>
      <c r="C42" s="123"/>
      <c r="D42" s="114" t="str">
        <f>'Month Planner'!C41</f>
        <v>-</v>
      </c>
      <c r="E42" s="114">
        <f>IFERROR(C42+'Day 7'!E42,"-")</f>
        <v>0</v>
      </c>
      <c r="F42" s="114" t="str">
        <f>IFERROR(D42*C8,"-")</f>
        <v>-</v>
      </c>
      <c r="G42" s="149"/>
      <c r="H42" s="197"/>
    </row>
    <row r="43" spans="1:8" s="166" customFormat="1" ht="31" customHeight="1">
      <c r="A43" s="159"/>
      <c r="B43" s="149"/>
      <c r="C43" s="193"/>
      <c r="D43" s="223"/>
      <c r="E43" s="183"/>
      <c r="F43" s="149"/>
      <c r="G43" s="149"/>
      <c r="H43" s="197"/>
    </row>
    <row r="44" spans="1:8" s="166" customFormat="1" ht="31" customHeight="1" thickBot="1">
      <c r="A44" s="224"/>
      <c r="B44" s="242" t="s">
        <v>48</v>
      </c>
      <c r="C44" s="242"/>
      <c r="D44" s="242"/>
      <c r="E44" s="242"/>
      <c r="F44" s="242"/>
      <c r="G44" s="242"/>
      <c r="H44" s="243"/>
    </row>
    <row r="45" spans="1:8" s="166" customFormat="1" ht="7" customHeight="1" thickTop="1">
      <c r="A45" s="159"/>
      <c r="B45" s="183"/>
      <c r="C45" s="183"/>
      <c r="D45" s="183"/>
      <c r="E45" s="183"/>
      <c r="F45" s="183"/>
      <c r="G45" s="149"/>
      <c r="H45" s="175"/>
    </row>
    <row r="46" spans="1:8" s="166" customFormat="1" ht="31" customHeight="1">
      <c r="A46" s="159"/>
      <c r="B46" s="180"/>
      <c r="C46" s="183" t="s">
        <v>15</v>
      </c>
      <c r="D46" s="183" t="s">
        <v>29</v>
      </c>
      <c r="E46" s="183" t="s">
        <v>77</v>
      </c>
      <c r="F46" s="183" t="s">
        <v>28</v>
      </c>
      <c r="G46" s="149"/>
      <c r="H46" s="151"/>
    </row>
    <row r="47" spans="1:8" s="166" customFormat="1" ht="31" customHeight="1">
      <c r="A47" s="159"/>
      <c r="B47" s="149" t="s">
        <v>93</v>
      </c>
      <c r="C47" s="126"/>
      <c r="D47" s="116" t="str">
        <f>'Month Planner'!C46</f>
        <v>-</v>
      </c>
      <c r="E47" s="117">
        <f>IFERROR(C47+'Day 7'!E47,"-")</f>
        <v>0</v>
      </c>
      <c r="F47" s="116" t="str">
        <f>IFERROR(D47*$C$8,"-")</f>
        <v>-</v>
      </c>
      <c r="G47" s="183"/>
      <c r="H47" s="199"/>
    </row>
    <row r="48" spans="1:8" s="166" customFormat="1" ht="31" customHeight="1">
      <c r="A48" s="159"/>
      <c r="B48" s="149" t="s">
        <v>49</v>
      </c>
      <c r="C48" s="126"/>
      <c r="D48" s="226" t="str">
        <f>'Month Planner'!C47</f>
        <v>-</v>
      </c>
      <c r="E48" s="117">
        <f>IFERROR(C48+'Day 7'!E48,"-")</f>
        <v>0</v>
      </c>
      <c r="F48" s="116" t="str">
        <f>IFERROR(D48*$C$8,"-")</f>
        <v>-</v>
      </c>
      <c r="G48" s="173"/>
      <c r="H48" s="199"/>
    </row>
    <row r="49" spans="1:8" s="149" customFormat="1" ht="17" customHeight="1">
      <c r="A49" s="176"/>
      <c r="B49" s="177"/>
      <c r="C49" s="200"/>
      <c r="D49" s="200"/>
      <c r="E49" s="201"/>
      <c r="F49" s="200"/>
      <c r="G49" s="190"/>
      <c r="H49" s="202"/>
    </row>
    <row r="50" spans="1:8" s="166" customFormat="1" ht="31" customHeight="1" thickBot="1">
      <c r="A50" s="241" t="s">
        <v>16</v>
      </c>
      <c r="B50" s="242"/>
      <c r="C50" s="242"/>
      <c r="D50" s="242"/>
      <c r="E50" s="242"/>
      <c r="F50" s="242"/>
      <c r="G50" s="242"/>
      <c r="H50" s="243"/>
    </row>
    <row r="51" spans="1:8" s="166" customFormat="1" ht="14" customHeight="1" thickTop="1">
      <c r="A51" s="159"/>
      <c r="B51" s="183"/>
      <c r="C51" s="183"/>
      <c r="D51" s="183"/>
      <c r="E51" s="183"/>
      <c r="F51" s="183"/>
      <c r="G51" s="149"/>
      <c r="H51" s="151"/>
    </row>
    <row r="52" spans="1:8" s="166" customFormat="1" ht="31" customHeight="1">
      <c r="A52" s="159"/>
      <c r="B52" s="180"/>
      <c r="C52" s="183" t="s">
        <v>17</v>
      </c>
      <c r="D52" s="183" t="s">
        <v>18</v>
      </c>
      <c r="E52" s="183" t="s">
        <v>19</v>
      </c>
      <c r="F52" s="183" t="s">
        <v>20</v>
      </c>
      <c r="H52" s="151"/>
    </row>
    <row r="53" spans="1:8" s="166" customFormat="1" ht="31" customHeight="1">
      <c r="A53" s="159"/>
      <c r="B53" s="149" t="s">
        <v>22</v>
      </c>
      <c r="C53" s="114">
        <f>'Day 7'!C54</f>
        <v>0</v>
      </c>
      <c r="D53" s="114">
        <f>'Day 7'!D54</f>
        <v>0</v>
      </c>
      <c r="E53" s="114">
        <f>'Day 7'!E54</f>
        <v>0</v>
      </c>
      <c r="F53" s="114">
        <f>'Day 7'!F54</f>
        <v>0</v>
      </c>
      <c r="G53" s="180"/>
      <c r="H53" s="151"/>
    </row>
    <row r="54" spans="1:8" s="166" customFormat="1" ht="31" customHeight="1">
      <c r="A54" s="159"/>
      <c r="B54" s="149" t="s">
        <v>21</v>
      </c>
      <c r="C54" s="123"/>
      <c r="D54" s="123"/>
      <c r="E54" s="123"/>
      <c r="F54" s="114">
        <f>(C54+D54)-E54</f>
        <v>0</v>
      </c>
      <c r="G54" s="225"/>
      <c r="H54" s="151"/>
    </row>
    <row r="55" spans="1:8" s="166" customFormat="1" ht="31" customHeight="1">
      <c r="A55" s="176"/>
      <c r="B55" s="177"/>
      <c r="C55" s="177"/>
      <c r="D55" s="177"/>
      <c r="E55" s="177"/>
      <c r="F55" s="177"/>
      <c r="G55" s="177"/>
      <c r="H55" s="178"/>
    </row>
    <row r="56" spans="1:8" s="166" customFormat="1" ht="31" customHeight="1">
      <c r="H56" s="203"/>
    </row>
    <row r="57" spans="1:8" s="166" customFormat="1" ht="31" customHeight="1">
      <c r="H57" s="203"/>
    </row>
    <row r="58" spans="1:8" s="166" customFormat="1" ht="31" customHeight="1">
      <c r="H58" s="203"/>
    </row>
    <row r="59" spans="1:8" s="166" customFormat="1" ht="31" customHeight="1">
      <c r="H59" s="203"/>
    </row>
    <row r="60" spans="1:8" s="166" customFormat="1" ht="31" customHeight="1">
      <c r="H60" s="203"/>
    </row>
    <row r="61" spans="1:8" s="166" customFormat="1" ht="31" customHeight="1">
      <c r="H61" s="203"/>
    </row>
    <row r="62" spans="1:8" s="166" customFormat="1" ht="31" customHeight="1">
      <c r="H62" s="203"/>
    </row>
    <row r="63" spans="1:8" s="166" customFormat="1" ht="31" customHeight="1">
      <c r="H63" s="203"/>
    </row>
    <row r="64" spans="1:8" s="166" customFormat="1" ht="31" customHeight="1">
      <c r="H64" s="203"/>
    </row>
    <row r="65" spans="8:8" s="166" customFormat="1" ht="31" customHeight="1">
      <c r="H65" s="203"/>
    </row>
    <row r="66" spans="8:8" s="166" customFormat="1" ht="31" customHeight="1">
      <c r="H66" s="203"/>
    </row>
    <row r="67" spans="8:8" s="166" customFormat="1" ht="31" customHeight="1">
      <c r="H67" s="203"/>
    </row>
    <row r="68" spans="8:8" s="166" customFormat="1" ht="31" customHeight="1">
      <c r="H68" s="203"/>
    </row>
    <row r="69" spans="8:8" s="166" customFormat="1" ht="31" customHeight="1">
      <c r="H69" s="203"/>
    </row>
    <row r="70" spans="8:8" s="166" customFormat="1" ht="31" customHeight="1">
      <c r="H70" s="203"/>
    </row>
    <row r="71" spans="8:8" s="166" customFormat="1" ht="31" customHeight="1">
      <c r="H71" s="203"/>
    </row>
    <row r="72" spans="8:8" s="166" customFormat="1" ht="31" customHeight="1">
      <c r="H72" s="203"/>
    </row>
    <row r="73" spans="8:8" s="166" customFormat="1" ht="31" customHeight="1">
      <c r="H73" s="203"/>
    </row>
    <row r="74" spans="8:8" s="166" customFormat="1" ht="31" customHeight="1">
      <c r="H74" s="203"/>
    </row>
    <row r="75" spans="8:8" s="166" customFormat="1" ht="31" customHeight="1">
      <c r="H75" s="203"/>
    </row>
    <row r="76" spans="8:8" s="166" customFormat="1" ht="31" customHeight="1">
      <c r="H76" s="203"/>
    </row>
    <row r="77" spans="8:8" s="166" customFormat="1" ht="31" customHeight="1">
      <c r="H77" s="203"/>
    </row>
    <row r="78" spans="8:8" s="166" customFormat="1" ht="31" customHeight="1">
      <c r="H78" s="203"/>
    </row>
    <row r="79" spans="8:8" s="166" customFormat="1" ht="31" customHeight="1">
      <c r="H79" s="203"/>
    </row>
    <row r="80" spans="8:8" s="166" customFormat="1" ht="31" customHeight="1">
      <c r="H80" s="203"/>
    </row>
    <row r="81" spans="2:8" s="166" customFormat="1" ht="31" customHeight="1">
      <c r="H81" s="203"/>
    </row>
    <row r="82" spans="2:8" s="166" customFormat="1" ht="31" customHeight="1">
      <c r="H82" s="203"/>
    </row>
    <row r="83" spans="2:8" s="166" customFormat="1" ht="31" customHeight="1">
      <c r="H83" s="203"/>
    </row>
    <row r="84" spans="2:8" s="166" customFormat="1" ht="31" customHeight="1">
      <c r="H84" s="203"/>
    </row>
    <row r="85" spans="2:8" s="166" customFormat="1" ht="31" customHeight="1">
      <c r="H85" s="203"/>
    </row>
    <row r="86" spans="2:8" s="166" customFormat="1" ht="31" customHeight="1">
      <c r="H86" s="203"/>
    </row>
    <row r="87" spans="2:8" s="166" customFormat="1" ht="31" customHeight="1">
      <c r="H87" s="203"/>
    </row>
    <row r="88" spans="2:8" s="166" customFormat="1" ht="31" customHeight="1">
      <c r="H88" s="203"/>
    </row>
    <row r="89" spans="2:8" ht="31" customHeight="1">
      <c r="B89" s="166"/>
      <c r="C89" s="166"/>
      <c r="D89" s="166"/>
      <c r="E89" s="166"/>
      <c r="F89" s="166"/>
    </row>
  </sheetData>
  <sheetProtection sheet="1" objects="1" scenarios="1" selectLockedCells="1"/>
  <mergeCells count="10">
    <mergeCell ref="A28:F28"/>
    <mergeCell ref="A30:B30"/>
    <mergeCell ref="A39:F39"/>
    <mergeCell ref="B44:H44"/>
    <mergeCell ref="A50:H50"/>
    <mergeCell ref="B2:H2"/>
    <mergeCell ref="A17:B17"/>
    <mergeCell ref="A5:H5"/>
    <mergeCell ref="A15:H15"/>
    <mergeCell ref="A26:F26"/>
  </mergeCells>
  <phoneticPr fontId="3" type="noConversion"/>
  <pageMargins left="0.75" right="0.75" top="1" bottom="1" header="0.5" footer="0.5"/>
  <pageSetup scale="60" fitToWidth="2" orientation="landscape" horizontalDpi="4294967292" verticalDpi="4294967292"/>
  <rowBreaks count="3" manualBreakCount="3">
    <brk id="14" max="16383" man="1"/>
    <brk id="36" max="16383" man="1"/>
    <brk id="60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2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Month Planner</vt:lpstr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Day 11</vt:lpstr>
      <vt:lpstr>Day 12</vt:lpstr>
      <vt:lpstr>Day 13</vt:lpstr>
      <vt:lpstr>Day 14</vt:lpstr>
      <vt:lpstr>Day 15</vt:lpstr>
      <vt:lpstr>Day 16</vt:lpstr>
      <vt:lpstr>Day 17</vt:lpstr>
      <vt:lpstr>Day 18</vt:lpstr>
      <vt:lpstr>Day 19</vt:lpstr>
      <vt:lpstr>Day 20</vt:lpstr>
      <vt:lpstr>Day 21</vt:lpstr>
      <vt:lpstr>Day 22</vt:lpstr>
      <vt:lpstr>Day 23</vt:lpstr>
      <vt:lpstr>Day 24</vt:lpstr>
      <vt:lpstr>Day 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Wittman</dc:creator>
  <cp:lastModifiedBy>Tom Wittman</cp:lastModifiedBy>
  <cp:lastPrinted>2019-04-16T11:07:56Z</cp:lastPrinted>
  <dcterms:created xsi:type="dcterms:W3CDTF">2019-03-16T09:30:35Z</dcterms:created>
  <dcterms:modified xsi:type="dcterms:W3CDTF">2019-05-29T15:05:58Z</dcterms:modified>
</cp:coreProperties>
</file>