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0" yWindow="-460" windowWidth="25600" windowHeight="16000" tabRatio="500"/>
  </bookViews>
  <sheets>
    <sheet name="P&amp;L Proforma" sheetId="1" r:id="rId1"/>
    <sheet name="Sheet1" sheetId="2" r:id="rId2"/>
  </sheets>
  <definedNames>
    <definedName name="maintenancesalescogs">'P&amp;L Proforma'!$H$3</definedName>
    <definedName name="replacementsales">'P&amp;L Proforma'!$J$3</definedName>
    <definedName name="replacementsalescogs">'P&amp;L Proforma'!$K$3</definedName>
    <definedName name="sales" localSheetId="0">'P&amp;L Proforma'!$Y$3</definedName>
    <definedName name="Servicesales">'P&amp;L Proforma'!$G$3</definedName>
    <definedName name="servicesalescogs">'P&amp;L Proforma'!#REF!</definedName>
    <definedName name="Totalsales">'P&amp;L Proforma'!$D$3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" l="1"/>
  <c r="G18" i="1"/>
  <c r="J17" i="1"/>
  <c r="J18" i="1"/>
  <c r="D18" i="1"/>
  <c r="D26" i="1"/>
  <c r="D6" i="1"/>
  <c r="H21" i="1"/>
  <c r="H23" i="1"/>
  <c r="I23" i="1"/>
  <c r="J23" i="1"/>
  <c r="D12" i="1"/>
  <c r="H22" i="1"/>
  <c r="I22" i="1"/>
  <c r="J22" i="1"/>
  <c r="K18" i="1"/>
  <c r="J36" i="1"/>
  <c r="J35" i="1"/>
  <c r="J34" i="1"/>
  <c r="J33" i="1"/>
  <c r="H18" i="1"/>
  <c r="G36" i="1"/>
  <c r="G35" i="1"/>
  <c r="G34" i="1"/>
  <c r="G33" i="1"/>
  <c r="K5" i="1"/>
  <c r="K17" i="1"/>
  <c r="H17" i="1"/>
  <c r="D3" i="1"/>
  <c r="H3" i="1"/>
  <c r="D10" i="1"/>
  <c r="C17" i="1"/>
  <c r="C18" i="1"/>
  <c r="C27" i="1"/>
  <c r="G27" i="1"/>
  <c r="H27" i="1"/>
  <c r="E28" i="1"/>
  <c r="E29" i="1"/>
  <c r="E30" i="1"/>
  <c r="E31" i="1"/>
  <c r="H32" i="1"/>
  <c r="G32" i="1"/>
  <c r="J27" i="1"/>
  <c r="K27" i="1"/>
  <c r="K32" i="1"/>
  <c r="J32" i="1"/>
  <c r="D17" i="1"/>
  <c r="D27" i="1"/>
  <c r="D32" i="1"/>
  <c r="E32" i="1"/>
  <c r="E27" i="1"/>
  <c r="E26" i="1"/>
  <c r="E25" i="1"/>
  <c r="K3" i="1"/>
  <c r="E3" i="1"/>
  <c r="E18" i="1"/>
  <c r="E17" i="1"/>
  <c r="D16" i="1"/>
  <c r="D15" i="1"/>
  <c r="D14" i="1"/>
  <c r="D13" i="1"/>
  <c r="D11" i="1"/>
  <c r="D9" i="1"/>
  <c r="D8" i="1"/>
  <c r="D7" i="1"/>
  <c r="D5" i="1"/>
  <c r="E24" i="1"/>
  <c r="E23" i="1"/>
  <c r="E22" i="1"/>
  <c r="E21" i="1"/>
  <c r="E20" i="1"/>
  <c r="E16" i="1"/>
  <c r="E15" i="1"/>
  <c r="E14" i="1"/>
  <c r="E13" i="1"/>
  <c r="E12" i="1"/>
  <c r="E11" i="1"/>
  <c r="E10" i="1"/>
  <c r="E9" i="1"/>
  <c r="E8" i="1"/>
  <c r="E7" i="1"/>
  <c r="E6" i="1"/>
  <c r="E5" i="1"/>
  <c r="K16" i="1"/>
  <c r="K15" i="1"/>
  <c r="K14" i="1"/>
  <c r="K13" i="1"/>
  <c r="K12" i="1"/>
  <c r="K11" i="1"/>
  <c r="K10" i="1"/>
  <c r="K9" i="1"/>
  <c r="K8" i="1"/>
  <c r="K7" i="1"/>
  <c r="K6" i="1"/>
  <c r="H16" i="1"/>
  <c r="H15" i="1"/>
  <c r="H14" i="1"/>
  <c r="H13" i="1"/>
  <c r="H12" i="1"/>
  <c r="H11" i="1"/>
  <c r="H10" i="1"/>
  <c r="H9" i="1"/>
  <c r="H8" i="1"/>
  <c r="H7" i="1"/>
  <c r="H6" i="1"/>
  <c r="H5" i="1"/>
  <c r="I18" i="1"/>
  <c r="F17" i="1"/>
  <c r="F18" i="1"/>
</calcChain>
</file>

<file path=xl/comments1.xml><?xml version="1.0" encoding="utf-8"?>
<comments xmlns="http://schemas.openxmlformats.org/spreadsheetml/2006/main">
  <authors>
    <author>Tom Wittman</author>
  </authors>
  <commentList>
    <comment ref="G3" authorId="0">
      <text>
        <r>
          <rPr>
            <sz val="9"/>
            <color indexed="81"/>
            <rFont val="Calibri"/>
            <family val="2"/>
          </rPr>
          <t>12 month Service and maintenance revenue combined from P&amp;L Statement</t>
        </r>
      </text>
    </comment>
    <comment ref="J3" authorId="0">
      <text>
        <r>
          <rPr>
            <b/>
            <sz val="9"/>
            <color indexed="81"/>
            <rFont val="Calibri"/>
            <family val="2"/>
          </rPr>
          <t>12 month Installed Revenue for Replacement Team from 12 month P&amp;L</t>
        </r>
      </text>
    </comment>
    <comment ref="G4" authorId="0">
      <text>
        <r>
          <rPr>
            <b/>
            <sz val="9"/>
            <color indexed="81"/>
            <rFont val="Calibri"/>
            <family val="2"/>
          </rPr>
          <t>Cost of Goods not itemised? Then Input the field Labor and Input all other cost in the "Other Category</t>
        </r>
      </text>
    </comment>
    <comment ref="J4" authorId="0">
      <text>
        <r>
          <rPr>
            <b/>
            <sz val="9"/>
            <color indexed="81"/>
            <rFont val="Calibri"/>
            <family val="2"/>
          </rPr>
          <t>No Itemised Cost of Goods? Then Input the 12 month Labor from P&amp;L and enter all daaitional COGS in "Other" Category</t>
        </r>
      </text>
    </comment>
    <comment ref="D19" authorId="0">
      <text>
        <r>
          <rPr>
            <b/>
            <sz val="9"/>
            <color indexed="81"/>
            <rFont val="Calibri"/>
            <family val="2"/>
          </rPr>
          <t>Enter all overhead cost for the 12 month perion from the P&amp;L. If Cost is not Itemised, simply enter the 12 month overhead number in "Other" category.</t>
        </r>
      </text>
    </comment>
    <comment ref="J22" authorId="0">
      <text>
        <r>
          <rPr>
            <b/>
            <sz val="9"/>
            <color indexed="81"/>
            <rFont val="Calibri"/>
            <family val="2"/>
          </rPr>
          <t>This Overhead Allocation is based upon the information shared above. Use these numbers as a starting point and make adjustments to overhead allocation, Margins and cost based upon what actions you take in improving Gross Margin Dollars by implimenting field related performance solutions and/Or cost cutting measures to reduce overhead.</t>
        </r>
      </text>
    </comment>
    <comment ref="D34" authorId="0">
      <text>
        <r>
          <rPr>
            <b/>
            <sz val="9"/>
            <color indexed="81"/>
            <rFont val="Calibri"/>
            <family val="2"/>
          </rPr>
          <t>Modify the plan until the Yearly - Monthly and Weekly Revenue benchmarks become realistic and attainable</t>
        </r>
      </text>
    </comment>
  </commentList>
</comments>
</file>

<file path=xl/sharedStrings.xml><?xml version="1.0" encoding="utf-8"?>
<sst xmlns="http://schemas.openxmlformats.org/spreadsheetml/2006/main" count="73" uniqueCount="59">
  <si>
    <t>Sales</t>
  </si>
  <si>
    <t>Parts/Material</t>
  </si>
  <si>
    <t>Labor</t>
  </si>
  <si>
    <t>Equipment</t>
  </si>
  <si>
    <t>Subcont.</t>
  </si>
  <si>
    <t>Permit</t>
  </si>
  <si>
    <t>Other</t>
  </si>
  <si>
    <t>Buydown</t>
  </si>
  <si>
    <t>Warr Reserve</t>
  </si>
  <si>
    <t>Allocated Fringes</t>
  </si>
  <si>
    <t>Commissions</t>
  </si>
  <si>
    <t>Sales Salaries</t>
  </si>
  <si>
    <t>Department</t>
  </si>
  <si>
    <t>Total Company</t>
  </si>
  <si>
    <t>Cost of Goods Sold</t>
  </si>
  <si>
    <t>Total C.O.G.S.</t>
  </si>
  <si>
    <t>Gross Profit Margin</t>
  </si>
  <si>
    <t>Operating Expense</t>
  </si>
  <si>
    <t>Dollars</t>
  </si>
  <si>
    <t>Marketing</t>
  </si>
  <si>
    <t>Employee Related</t>
  </si>
  <si>
    <t>Plant &amp; equipment</t>
  </si>
  <si>
    <t>Administration</t>
  </si>
  <si>
    <t>&gt; 5%</t>
  </si>
  <si>
    <t>&gt; 11%</t>
  </si>
  <si>
    <t>&gt; 4%</t>
  </si>
  <si>
    <t>Net Profit</t>
  </si>
  <si>
    <t>Interest</t>
  </si>
  <si>
    <t>Taxes</t>
  </si>
  <si>
    <t>Debt Buydown</t>
  </si>
  <si>
    <t>Capital Investment</t>
  </si>
  <si>
    <t>NET NET</t>
  </si>
  <si>
    <t>Service</t>
  </si>
  <si>
    <t>Residential Replacement</t>
  </si>
  <si>
    <t>Net Net</t>
  </si>
  <si>
    <t>Profit &amp; Loss Statement ProForma</t>
  </si>
  <si>
    <t>Total Expense</t>
  </si>
  <si>
    <t>Benchmark %-sales</t>
  </si>
  <si>
    <t>Actual-of sales</t>
  </si>
  <si>
    <t>Actual % - sales</t>
  </si>
  <si>
    <t>Benchmark</t>
  </si>
  <si>
    <t>Actual %</t>
  </si>
  <si>
    <t>Actual</t>
  </si>
  <si>
    <t>OH Allocation</t>
  </si>
  <si>
    <t>Break Even</t>
  </si>
  <si>
    <t>10% Net</t>
  </si>
  <si>
    <t>15% Net</t>
  </si>
  <si>
    <t>20% Net</t>
  </si>
  <si>
    <t>Revenue bar for 10% Net</t>
  </si>
  <si>
    <t>Revenue bar for 15% Net</t>
  </si>
  <si>
    <t>Revenue bar for Break Even</t>
  </si>
  <si>
    <t>Revenue bar for 20% Net</t>
  </si>
  <si>
    <t>Total Field Labor</t>
  </si>
  <si>
    <t>Service Labor</t>
  </si>
  <si>
    <t>Install Labor</t>
  </si>
  <si>
    <t>Overhead allocation starting point</t>
  </si>
  <si>
    <t>Benchmark %</t>
  </si>
  <si>
    <t>Enter Service Overhead Number Here</t>
  </si>
  <si>
    <t xml:space="preserve">Overhead Allocation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</si>
</sst>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0.0%"/>
    <numFmt numFmtId="166" formatCode="&quot;$&quot;#,##0"/>
  </numFmts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2"/>
      <name val="Arial"/>
    </font>
    <font>
      <sz val="12"/>
      <color rgb="FF000000"/>
      <name val="Calibri"/>
      <family val="2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12"/>
      <color rgb="FF000000"/>
      <name val="Calibri"/>
      <scheme val="minor"/>
    </font>
    <font>
      <b/>
      <sz val="14"/>
      <color rgb="FF000000"/>
      <name val="Calibri"/>
      <scheme val="minor"/>
    </font>
    <font>
      <b/>
      <sz val="12"/>
      <name val="Arial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mediumGray">
        <bgColor theme="3" tint="0.79998168889431442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87"/>
        <bgColor indexed="64"/>
      </patternFill>
    </fill>
    <fill>
      <patternFill patternType="solid">
        <fgColor rgb="FFFFFF87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mediumGray">
        <bgColor theme="0" tint="-4.9989318521683403E-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A9694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9">
    <xf numFmtId="0" fontId="0" fillId="0" borderId="0" xfId="0"/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8" borderId="2" xfId="0" applyNumberFormat="1" applyFont="1" applyFill="1" applyBorder="1" applyAlignment="1" applyProtection="1">
      <alignment horizontal="center" vertical="center"/>
      <protection locked="0"/>
    </xf>
    <xf numFmtId="0" fontId="0" fillId="9" borderId="0" xfId="0" applyFill="1" applyProtection="1"/>
    <xf numFmtId="0" fontId="6" fillId="9" borderId="0" xfId="0" applyFont="1" applyFill="1" applyBorder="1" applyProtection="1"/>
    <xf numFmtId="0" fontId="0" fillId="9" borderId="0" xfId="0" applyFill="1" applyBorder="1" applyProtection="1"/>
    <xf numFmtId="0" fontId="3" fillId="5" borderId="3" xfId="0" applyFont="1" applyFill="1" applyBorder="1" applyAlignment="1" applyProtection="1">
      <alignment horizontal="right"/>
    </xf>
    <xf numFmtId="0" fontId="3" fillId="5" borderId="11" xfId="0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 applyProtection="1">
      <alignment horizontal="center" vertical="center"/>
    </xf>
    <xf numFmtId="0" fontId="3" fillId="5" borderId="13" xfId="0" applyFont="1" applyFill="1" applyBorder="1" applyAlignment="1" applyProtection="1">
      <alignment horizontal="center" vertical="center"/>
    </xf>
    <xf numFmtId="0" fontId="3" fillId="6" borderId="6" xfId="0" applyFont="1" applyFill="1" applyBorder="1" applyAlignment="1" applyProtection="1">
      <alignment horizontal="center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0" xfId="0" applyProtection="1"/>
    <xf numFmtId="0" fontId="4" fillId="11" borderId="15" xfId="0" applyFont="1" applyFill="1" applyBorder="1" applyAlignment="1" applyProtection="1">
      <alignment horizontal="right" vertical="center" wrapText="1"/>
    </xf>
    <xf numFmtId="9" fontId="0" fillId="11" borderId="15" xfId="0" applyNumberFormat="1" applyFont="1" applyFill="1" applyBorder="1" applyAlignment="1" applyProtection="1">
      <alignment horizontal="center"/>
    </xf>
    <xf numFmtId="8" fontId="0" fillId="11" borderId="15" xfId="0" applyNumberFormat="1" applyFont="1" applyFill="1" applyBorder="1" applyAlignment="1" applyProtection="1">
      <alignment horizontal="center"/>
    </xf>
    <xf numFmtId="9" fontId="5" fillId="12" borderId="16" xfId="0" applyNumberFormat="1" applyFont="1" applyFill="1" applyBorder="1" applyAlignment="1" applyProtection="1">
      <alignment horizontal="center"/>
    </xf>
    <xf numFmtId="0" fontId="0" fillId="5" borderId="18" xfId="0" applyFont="1" applyFill="1" applyBorder="1" applyAlignment="1" applyProtection="1">
      <alignment horizontal="right"/>
    </xf>
    <xf numFmtId="0" fontId="3" fillId="5" borderId="18" xfId="0" applyFont="1" applyFill="1" applyBorder="1" applyAlignment="1" applyProtection="1">
      <alignment horizontal="center" vertical="center"/>
    </xf>
    <xf numFmtId="164" fontId="3" fillId="5" borderId="0" xfId="0" applyNumberFormat="1" applyFont="1" applyFill="1" applyBorder="1" applyAlignment="1" applyProtection="1">
      <alignment horizontal="center" vertical="center"/>
    </xf>
    <xf numFmtId="164" fontId="3" fillId="5" borderId="14" xfId="0" applyNumberFormat="1" applyFont="1" applyFill="1" applyBorder="1" applyAlignment="1" applyProtection="1">
      <alignment horizontal="center" vertical="center"/>
    </xf>
    <xf numFmtId="164" fontId="3" fillId="6" borderId="0" xfId="0" applyNumberFormat="1" applyFont="1" applyFill="1" applyBorder="1" applyAlignment="1" applyProtection="1">
      <alignment horizontal="center" vertical="center"/>
    </xf>
    <xf numFmtId="164" fontId="3" fillId="6" borderId="14" xfId="0" applyNumberFormat="1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right"/>
    </xf>
    <xf numFmtId="10" fontId="3" fillId="4" borderId="11" xfId="0" applyNumberFormat="1" applyFont="1" applyFill="1" applyBorder="1" applyAlignment="1" applyProtection="1">
      <alignment horizontal="center" vertical="center"/>
    </xf>
    <xf numFmtId="164" fontId="3" fillId="4" borderId="3" xfId="0" applyNumberFormat="1" applyFont="1" applyFill="1" applyBorder="1" applyAlignment="1" applyProtection="1">
      <alignment horizontal="center" vertical="center"/>
    </xf>
    <xf numFmtId="10" fontId="3" fillId="4" borderId="13" xfId="0" applyNumberFormat="1" applyFont="1" applyFill="1" applyBorder="1" applyAlignment="1" applyProtection="1">
      <alignment horizontal="center" vertical="center"/>
    </xf>
    <xf numFmtId="10" fontId="3" fillId="4" borderId="3" xfId="0" applyNumberFormat="1" applyFont="1" applyFill="1" applyBorder="1" applyAlignment="1" applyProtection="1">
      <alignment horizontal="center" vertical="center"/>
    </xf>
    <xf numFmtId="10" fontId="3" fillId="13" borderId="11" xfId="0" applyNumberFormat="1" applyFont="1" applyFill="1" applyBorder="1" applyAlignment="1" applyProtection="1">
      <alignment horizontal="center" vertical="center"/>
    </xf>
    <xf numFmtId="10" fontId="3" fillId="13" borderId="3" xfId="0" applyNumberFormat="1" applyFont="1" applyFill="1" applyBorder="1" applyAlignment="1" applyProtection="1">
      <alignment horizontal="center" vertical="center"/>
    </xf>
    <xf numFmtId="0" fontId="11" fillId="4" borderId="18" xfId="0" applyFont="1" applyFill="1" applyBorder="1" applyAlignment="1" applyProtection="1">
      <alignment horizontal="right"/>
    </xf>
    <xf numFmtId="10" fontId="3" fillId="4" borderId="18" xfId="0" applyNumberFormat="1" applyFont="1" applyFill="1" applyBorder="1" applyAlignment="1" applyProtection="1">
      <alignment horizontal="center" vertical="center"/>
    </xf>
    <xf numFmtId="10" fontId="3" fillId="13" borderId="18" xfId="0" applyNumberFormat="1" applyFont="1" applyFill="1" applyBorder="1" applyAlignment="1" applyProtection="1">
      <alignment horizontal="center" vertical="center"/>
    </xf>
    <xf numFmtId="0" fontId="3" fillId="4" borderId="18" xfId="0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right"/>
    </xf>
    <xf numFmtId="10" fontId="3" fillId="4" borderId="5" xfId="0" applyNumberFormat="1" applyFont="1" applyFill="1" applyBorder="1" applyAlignment="1" applyProtection="1">
      <alignment horizontal="center" vertical="center"/>
    </xf>
    <xf numFmtId="164" fontId="3" fillId="4" borderId="2" xfId="0" applyNumberFormat="1" applyFont="1" applyFill="1" applyBorder="1" applyAlignment="1" applyProtection="1">
      <alignment horizontal="center" vertical="center"/>
    </xf>
    <xf numFmtId="10" fontId="3" fillId="13" borderId="5" xfId="0" applyNumberFormat="1" applyFont="1" applyFill="1" applyBorder="1" applyAlignment="1" applyProtection="1">
      <alignment horizontal="center" vertical="center"/>
    </xf>
    <xf numFmtId="0" fontId="0" fillId="5" borderId="15" xfId="0" applyFont="1" applyFill="1" applyBorder="1" applyAlignment="1" applyProtection="1">
      <alignment horizontal="right"/>
    </xf>
    <xf numFmtId="10" fontId="0" fillId="5" borderId="15" xfId="0" applyNumberFormat="1" applyFont="1" applyFill="1" applyBorder="1" applyAlignment="1" applyProtection="1">
      <alignment horizontal="center"/>
    </xf>
    <xf numFmtId="164" fontId="8" fillId="5" borderId="17" xfId="0" applyNumberFormat="1" applyFont="1" applyFill="1" applyBorder="1" applyAlignment="1" applyProtection="1">
      <alignment horizontal="center"/>
    </xf>
    <xf numFmtId="165" fontId="8" fillId="5" borderId="15" xfId="0" applyNumberFormat="1" applyFont="1" applyFill="1" applyBorder="1" applyAlignment="1" applyProtection="1">
      <alignment horizontal="center"/>
    </xf>
    <xf numFmtId="164" fontId="8" fillId="5" borderId="15" xfId="0" applyNumberFormat="1" applyFont="1" applyFill="1" applyBorder="1" applyAlignment="1" applyProtection="1">
      <alignment horizontal="center"/>
    </xf>
    <xf numFmtId="10" fontId="5" fillId="6" borderId="15" xfId="0" applyNumberFormat="1" applyFont="1" applyFill="1" applyBorder="1" applyAlignment="1" applyProtection="1">
      <alignment horizontal="center"/>
    </xf>
    <xf numFmtId="164" fontId="10" fillId="6" borderId="16" xfId="0" applyNumberFormat="1" applyFont="1" applyFill="1" applyBorder="1" applyAlignment="1" applyProtection="1">
      <alignment horizontal="center"/>
    </xf>
    <xf numFmtId="10" fontId="10" fillId="6" borderId="15" xfId="0" applyNumberFormat="1" applyFont="1" applyFill="1" applyBorder="1" applyAlignment="1" applyProtection="1">
      <alignment horizontal="center"/>
    </xf>
    <xf numFmtId="0" fontId="0" fillId="5" borderId="1" xfId="0" applyFont="1" applyFill="1" applyBorder="1" applyAlignment="1" applyProtection="1">
      <alignment horizontal="right"/>
    </xf>
    <xf numFmtId="10" fontId="0" fillId="5" borderId="1" xfId="0" applyNumberFormat="1" applyFont="1" applyFill="1" applyBorder="1" applyAlignment="1" applyProtection="1">
      <alignment horizontal="center"/>
    </xf>
    <xf numFmtId="164" fontId="8" fillId="5" borderId="1" xfId="0" applyNumberFormat="1" applyFont="1" applyFill="1" applyBorder="1" applyAlignment="1" applyProtection="1">
      <alignment horizontal="center"/>
    </xf>
    <xf numFmtId="165" fontId="8" fillId="5" borderId="1" xfId="0" applyNumberFormat="1" applyFont="1" applyFill="1" applyBorder="1" applyAlignment="1" applyProtection="1">
      <alignment horizontal="center"/>
    </xf>
    <xf numFmtId="10" fontId="0" fillId="5" borderId="7" xfId="0" applyNumberFormat="1" applyFont="1" applyFill="1" applyBorder="1" applyAlignment="1" applyProtection="1">
      <alignment horizontal="center"/>
    </xf>
    <xf numFmtId="164" fontId="8" fillId="5" borderId="7" xfId="0" applyNumberFormat="1" applyFont="1" applyFill="1" applyBorder="1" applyAlignment="1" applyProtection="1">
      <alignment horizontal="center"/>
    </xf>
    <xf numFmtId="165" fontId="8" fillId="5" borderId="7" xfId="0" applyNumberFormat="1" applyFont="1" applyFill="1" applyBorder="1" applyAlignment="1" applyProtection="1">
      <alignment horizontal="center"/>
    </xf>
    <xf numFmtId="10" fontId="5" fillId="6" borderId="7" xfId="0" applyNumberFormat="1" applyFont="1" applyFill="1" applyBorder="1" applyAlignment="1" applyProtection="1">
      <alignment horizontal="center"/>
    </xf>
    <xf numFmtId="164" fontId="10" fillId="6" borderId="14" xfId="0" applyNumberFormat="1" applyFont="1" applyFill="1" applyBorder="1" applyAlignment="1" applyProtection="1">
      <alignment horizontal="center"/>
    </xf>
    <xf numFmtId="10" fontId="10" fillId="6" borderId="7" xfId="0" applyNumberFormat="1" applyFont="1" applyFill="1" applyBorder="1" applyAlignment="1" applyProtection="1">
      <alignment horizontal="center"/>
    </xf>
    <xf numFmtId="0" fontId="0" fillId="5" borderId="2" xfId="0" applyFont="1" applyFill="1" applyBorder="1" applyAlignment="1" applyProtection="1">
      <alignment horizontal="right"/>
    </xf>
    <xf numFmtId="0" fontId="0" fillId="5" borderId="2" xfId="0" applyFont="1" applyFill="1" applyBorder="1" applyAlignment="1" applyProtection="1">
      <alignment horizontal="center"/>
    </xf>
    <xf numFmtId="0" fontId="0" fillId="5" borderId="6" xfId="0" applyFont="1" applyFill="1" applyBorder="1" applyAlignment="1" applyProtection="1">
      <alignment horizontal="center"/>
    </xf>
    <xf numFmtId="0" fontId="0" fillId="7" borderId="11" xfId="0" applyFont="1" applyFill="1" applyBorder="1" applyAlignment="1" applyProtection="1">
      <alignment horizontal="center"/>
    </xf>
    <xf numFmtId="0" fontId="0" fillId="7" borderId="12" xfId="0" applyFont="1" applyFill="1" applyBorder="1" applyAlignment="1" applyProtection="1">
      <alignment horizontal="center"/>
    </xf>
    <xf numFmtId="0" fontId="5" fillId="7" borderId="12" xfId="0" applyFont="1" applyFill="1" applyBorder="1" applyAlignment="1" applyProtection="1">
      <alignment horizontal="center"/>
    </xf>
    <xf numFmtId="0" fontId="5" fillId="7" borderId="13" xfId="0" applyFont="1" applyFill="1" applyBorder="1" applyAlignment="1" applyProtection="1">
      <alignment horizontal="center"/>
    </xf>
    <xf numFmtId="0" fontId="0" fillId="4" borderId="11" xfId="0" applyFont="1" applyFill="1" applyBorder="1" applyAlignment="1" applyProtection="1">
      <alignment horizontal="right"/>
    </xf>
    <xf numFmtId="165" fontId="0" fillId="4" borderId="11" xfId="0" applyNumberFormat="1" applyFont="1" applyFill="1" applyBorder="1" applyAlignment="1" applyProtection="1">
      <alignment horizontal="center"/>
    </xf>
    <xf numFmtId="0" fontId="0" fillId="7" borderId="18" xfId="0" applyFont="1" applyFill="1" applyBorder="1" applyAlignment="1" applyProtection="1">
      <alignment horizontal="center"/>
    </xf>
    <xf numFmtId="0" fontId="5" fillId="7" borderId="14" xfId="0" applyFont="1" applyFill="1" applyBorder="1" applyProtection="1"/>
    <xf numFmtId="0" fontId="0" fillId="4" borderId="18" xfId="0" applyFont="1" applyFill="1" applyBorder="1" applyAlignment="1" applyProtection="1">
      <alignment horizontal="right"/>
    </xf>
    <xf numFmtId="0" fontId="0" fillId="7" borderId="0" xfId="0" applyFill="1" applyBorder="1" applyProtection="1"/>
    <xf numFmtId="0" fontId="0" fillId="4" borderId="18" xfId="0" applyFont="1" applyFill="1" applyBorder="1" applyAlignment="1" applyProtection="1"/>
    <xf numFmtId="0" fontId="5" fillId="14" borderId="14" xfId="0" applyFont="1" applyFill="1" applyBorder="1" applyAlignment="1" applyProtection="1">
      <alignment horizontal="center"/>
    </xf>
    <xf numFmtId="0" fontId="0" fillId="4" borderId="5" xfId="0" applyFont="1" applyFill="1" applyBorder="1" applyAlignment="1" applyProtection="1"/>
    <xf numFmtId="0" fontId="0" fillId="7" borderId="0" xfId="0" applyFont="1" applyFill="1" applyBorder="1" applyProtection="1"/>
    <xf numFmtId="0" fontId="5" fillId="7" borderId="0" xfId="0" applyFont="1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right"/>
    </xf>
    <xf numFmtId="0" fontId="0" fillId="7" borderId="5" xfId="0" applyFont="1" applyFill="1" applyBorder="1" applyAlignment="1" applyProtection="1">
      <alignment horizontal="center"/>
    </xf>
    <xf numFmtId="0" fontId="0" fillId="7" borderId="4" xfId="0" applyFont="1" applyFill="1" applyBorder="1" applyProtection="1"/>
    <xf numFmtId="0" fontId="5" fillId="7" borderId="4" xfId="0" applyFont="1" applyFill="1" applyBorder="1" applyAlignment="1" applyProtection="1">
      <alignment horizontal="center"/>
    </xf>
    <xf numFmtId="0" fontId="5" fillId="7" borderId="10" xfId="0" applyFont="1" applyFill="1" applyBorder="1" applyProtection="1"/>
    <xf numFmtId="0" fontId="0" fillId="5" borderId="15" xfId="0" applyFill="1" applyBorder="1" applyAlignment="1" applyProtection="1">
      <alignment horizontal="right"/>
    </xf>
    <xf numFmtId="165" fontId="0" fillId="5" borderId="15" xfId="0" applyNumberFormat="1" applyFill="1" applyBorder="1" applyAlignment="1" applyProtection="1">
      <alignment horizontal="center"/>
    </xf>
    <xf numFmtId="165" fontId="0" fillId="5" borderId="15" xfId="0" applyNumberFormat="1" applyFont="1" applyFill="1" applyBorder="1" applyAlignment="1" applyProtection="1">
      <alignment horizontal="center"/>
    </xf>
    <xf numFmtId="0" fontId="5" fillId="6" borderId="15" xfId="0" applyFont="1" applyFill="1" applyBorder="1" applyAlignment="1" applyProtection="1">
      <alignment horizontal="right"/>
    </xf>
    <xf numFmtId="0" fontId="5" fillId="6" borderId="16" xfId="0" applyFont="1" applyFill="1" applyBorder="1" applyAlignment="1" applyProtection="1">
      <alignment horizontal="right"/>
    </xf>
    <xf numFmtId="0" fontId="0" fillId="5" borderId="1" xfId="0" applyFill="1" applyBorder="1" applyAlignment="1" applyProtection="1">
      <alignment horizontal="right"/>
    </xf>
    <xf numFmtId="10" fontId="0" fillId="5" borderId="1" xfId="0" applyNumberFormat="1" applyFill="1" applyBorder="1" applyAlignment="1" applyProtection="1">
      <alignment horizontal="center"/>
    </xf>
    <xf numFmtId="165" fontId="0" fillId="5" borderId="1" xfId="0" applyNumberFormat="1" applyFill="1" applyBorder="1" applyAlignment="1" applyProtection="1">
      <alignment horizontal="center"/>
    </xf>
    <xf numFmtId="164" fontId="0" fillId="5" borderId="1" xfId="0" applyNumberFormat="1" applyFill="1" applyBorder="1" applyAlignment="1" applyProtection="1">
      <alignment horizontal="center"/>
    </xf>
    <xf numFmtId="0" fontId="5" fillId="6" borderId="1" xfId="0" applyFont="1" applyFill="1" applyBorder="1" applyAlignment="1" applyProtection="1">
      <alignment horizontal="right"/>
    </xf>
    <xf numFmtId="164" fontId="5" fillId="6" borderId="10" xfId="0" applyNumberFormat="1" applyFont="1" applyFill="1" applyBorder="1" applyAlignment="1" applyProtection="1">
      <alignment horizontal="center"/>
    </xf>
    <xf numFmtId="10" fontId="5" fillId="6" borderId="10" xfId="0" applyNumberFormat="1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164" fontId="0" fillId="7" borderId="2" xfId="0" applyNumberFormat="1" applyFill="1" applyBorder="1" applyAlignment="1" applyProtection="1">
      <alignment horizontal="center"/>
    </xf>
    <xf numFmtId="165" fontId="0" fillId="10" borderId="3" xfId="0" applyNumberFormat="1" applyFill="1" applyBorder="1" applyAlignment="1" applyProtection="1">
      <alignment horizontal="center"/>
    </xf>
    <xf numFmtId="0" fontId="0" fillId="7" borderId="3" xfId="0" applyFill="1" applyBorder="1" applyProtection="1"/>
    <xf numFmtId="0" fontId="5" fillId="7" borderId="3" xfId="0" applyFont="1" applyFill="1" applyBorder="1" applyProtection="1"/>
    <xf numFmtId="0" fontId="5" fillId="7" borderId="13" xfId="0" applyFont="1" applyFill="1" applyBorder="1" applyProtection="1"/>
    <xf numFmtId="0" fontId="0" fillId="4" borderId="7" xfId="0" applyFill="1" applyBorder="1" applyAlignment="1" applyProtection="1">
      <alignment horizontal="right"/>
    </xf>
    <xf numFmtId="0" fontId="0" fillId="7" borderId="7" xfId="0" applyFill="1" applyBorder="1" applyProtection="1"/>
    <xf numFmtId="0" fontId="5" fillId="7" borderId="7" xfId="0" applyFont="1" applyFill="1" applyBorder="1" applyProtection="1"/>
    <xf numFmtId="0" fontId="0" fillId="4" borderId="17" xfId="0" applyFill="1" applyBorder="1" applyAlignment="1" applyProtection="1">
      <alignment horizontal="right"/>
    </xf>
    <xf numFmtId="164" fontId="0" fillId="7" borderId="15" xfId="0" applyNumberFormat="1" applyFill="1" applyBorder="1" applyAlignment="1" applyProtection="1">
      <alignment horizontal="center"/>
    </xf>
    <xf numFmtId="165" fontId="0" fillId="10" borderId="15" xfId="0" applyNumberFormat="1" applyFill="1" applyBorder="1" applyAlignment="1" applyProtection="1">
      <alignment horizontal="center"/>
    </xf>
    <xf numFmtId="0" fontId="0" fillId="7" borderId="17" xfId="0" applyFill="1" applyBorder="1" applyProtection="1"/>
    <xf numFmtId="0" fontId="5" fillId="7" borderId="17" xfId="0" applyFont="1" applyFill="1" applyBorder="1" applyProtection="1"/>
    <xf numFmtId="0" fontId="5" fillId="7" borderId="19" xfId="0" applyFont="1" applyFill="1" applyBorder="1" applyProtection="1"/>
    <xf numFmtId="164" fontId="0" fillId="7" borderId="1" xfId="0" applyNumberFormat="1" applyFill="1" applyBorder="1" applyAlignment="1" applyProtection="1">
      <alignment horizontal="center"/>
    </xf>
    <xf numFmtId="165" fontId="5" fillId="6" borderId="10" xfId="0" applyNumberFormat="1" applyFont="1" applyFill="1" applyBorder="1" applyAlignment="1" applyProtection="1">
      <alignment horizontal="center"/>
    </xf>
    <xf numFmtId="0" fontId="7" fillId="9" borderId="0" xfId="0" applyFont="1" applyFill="1" applyBorder="1" applyAlignment="1" applyProtection="1">
      <alignment horizontal="right"/>
    </xf>
    <xf numFmtId="164" fontId="7" fillId="9" borderId="4" xfId="0" applyNumberFormat="1" applyFont="1" applyFill="1" applyBorder="1" applyAlignment="1" applyProtection="1">
      <alignment horizontal="center"/>
    </xf>
    <xf numFmtId="0" fontId="7" fillId="9" borderId="12" xfId="0" applyFont="1" applyFill="1" applyBorder="1" applyAlignment="1" applyProtection="1">
      <alignment horizontal="right"/>
    </xf>
    <xf numFmtId="4" fontId="7" fillId="9" borderId="4" xfId="0" applyNumberFormat="1" applyFont="1" applyFill="1" applyBorder="1" applyAlignment="1" applyProtection="1">
      <alignment horizontal="center"/>
    </xf>
    <xf numFmtId="0" fontId="7" fillId="9" borderId="0" xfId="0" applyFont="1" applyFill="1" applyBorder="1" applyAlignment="1" applyProtection="1">
      <alignment horizontal="right"/>
    </xf>
    <xf numFmtId="164" fontId="7" fillId="9" borderId="8" xfId="0" applyNumberFormat="1" applyFont="1" applyFill="1" applyBorder="1" applyAlignment="1" applyProtection="1">
      <alignment horizontal="center"/>
    </xf>
    <xf numFmtId="0" fontId="7" fillId="9" borderId="0" xfId="0" applyFont="1" applyFill="1" applyBorder="1" applyProtection="1"/>
    <xf numFmtId="4" fontId="7" fillId="9" borderId="8" xfId="0" applyNumberFormat="1" applyFont="1" applyFill="1" applyBorder="1" applyAlignment="1" applyProtection="1">
      <alignment horizontal="center"/>
    </xf>
    <xf numFmtId="0" fontId="7" fillId="9" borderId="0" xfId="0" applyFont="1" applyFill="1" applyAlignment="1" applyProtection="1">
      <alignment horizontal="right"/>
    </xf>
    <xf numFmtId="0" fontId="0" fillId="3" borderId="0" xfId="0" applyFill="1" applyBorder="1" applyProtection="1"/>
    <xf numFmtId="166" fontId="0" fillId="2" borderId="15" xfId="0" applyNumberFormat="1" applyFill="1" applyBorder="1" applyAlignment="1" applyProtection="1">
      <alignment horizontal="center"/>
      <protection locked="0"/>
    </xf>
    <xf numFmtId="166" fontId="5" fillId="8" borderId="16" xfId="0" applyNumberFormat="1" applyFont="1" applyFill="1" applyBorder="1" applyAlignment="1" applyProtection="1">
      <alignment horizontal="center"/>
      <protection locked="0"/>
    </xf>
    <xf numFmtId="164" fontId="0" fillId="2" borderId="2" xfId="0" applyNumberFormat="1" applyFont="1" applyFill="1" applyBorder="1" applyAlignment="1" applyProtection="1">
      <alignment horizontal="center"/>
      <protection locked="0"/>
    </xf>
    <xf numFmtId="164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9" fontId="0" fillId="11" borderId="16" xfId="0" applyNumberFormat="1" applyFont="1" applyFill="1" applyBorder="1" applyAlignment="1" applyProtection="1">
      <alignment horizontal="center"/>
    </xf>
    <xf numFmtId="0" fontId="3" fillId="6" borderId="12" xfId="0" applyFont="1" applyFill="1" applyBorder="1" applyAlignment="1" applyProtection="1">
      <alignment horizontal="center" vertical="center"/>
    </xf>
    <xf numFmtId="8" fontId="5" fillId="8" borderId="0" xfId="0" applyNumberFormat="1" applyFont="1" applyFill="1" applyBorder="1" applyAlignment="1" applyProtection="1">
      <alignment horizontal="center"/>
      <protection locked="0"/>
    </xf>
    <xf numFmtId="6" fontId="0" fillId="2" borderId="0" xfId="0" applyNumberFormat="1" applyFont="1" applyFill="1" applyBorder="1" applyAlignment="1" applyProtection="1">
      <alignment horizontal="center"/>
      <protection locked="0"/>
    </xf>
    <xf numFmtId="9" fontId="0" fillId="11" borderId="20" xfId="0" applyNumberFormat="1" applyFont="1" applyFill="1" applyBorder="1" applyAlignment="1" applyProtection="1">
      <alignment horizontal="left"/>
    </xf>
    <xf numFmtId="9" fontId="5" fillId="12" borderId="20" xfId="0" applyNumberFormat="1" applyFont="1" applyFill="1" applyBorder="1" applyAlignment="1" applyProtection="1">
      <alignment horizontal="left"/>
    </xf>
    <xf numFmtId="0" fontId="3" fillId="6" borderId="18" xfId="0" applyFont="1" applyFill="1" applyBorder="1" applyAlignment="1" applyProtection="1">
      <alignment horizontal="left" vertical="center"/>
    </xf>
    <xf numFmtId="0" fontId="3" fillId="5" borderId="18" xfId="0" applyFont="1" applyFill="1" applyBorder="1" applyAlignment="1" applyProtection="1">
      <alignment horizontal="left" vertical="center"/>
    </xf>
    <xf numFmtId="0" fontId="0" fillId="4" borderId="3" xfId="0" applyFont="1" applyFill="1" applyBorder="1" applyAlignment="1" applyProtection="1">
      <alignment horizontal="left"/>
    </xf>
    <xf numFmtId="0" fontId="0" fillId="4" borderId="7" xfId="0" applyFont="1" applyFill="1" applyBorder="1" applyAlignment="1" applyProtection="1">
      <alignment horizontal="left"/>
    </xf>
    <xf numFmtId="9" fontId="0" fillId="4" borderId="2" xfId="0" applyNumberFormat="1" applyFill="1" applyBorder="1" applyAlignment="1" applyProtection="1">
      <alignment horizontal="left"/>
    </xf>
    <xf numFmtId="166" fontId="5" fillId="11" borderId="2" xfId="0" applyNumberFormat="1" applyFont="1" applyFill="1" applyBorder="1" applyAlignment="1" applyProtection="1">
      <alignment horizontal="center"/>
    </xf>
    <xf numFmtId="2" fontId="5" fillId="11" borderId="2" xfId="0" applyNumberFormat="1" applyFont="1" applyFill="1" applyBorder="1" applyAlignment="1" applyProtection="1">
      <alignment horizontal="center"/>
    </xf>
    <xf numFmtId="166" fontId="0" fillId="11" borderId="1" xfId="0" applyNumberFormat="1" applyFont="1" applyFill="1" applyBorder="1" applyProtection="1"/>
    <xf numFmtId="166" fontId="0" fillId="11" borderId="2" xfId="0" applyNumberFormat="1" applyFont="1" applyFill="1" applyBorder="1" applyProtection="1"/>
    <xf numFmtId="0" fontId="0" fillId="15" borderId="12" xfId="0" applyFont="1" applyFill="1" applyBorder="1" applyAlignment="1" applyProtection="1">
      <alignment horizontal="center" vertical="center" wrapText="1"/>
    </xf>
    <xf numFmtId="0" fontId="0" fillId="15" borderId="4" xfId="0" applyFont="1" applyFill="1" applyBorder="1" applyAlignment="1" applyProtection="1">
      <alignment horizontal="center" vertical="center" wrapText="1"/>
    </xf>
    <xf numFmtId="0" fontId="5" fillId="16" borderId="12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 applyProtection="1">
      <alignment horizontal="center"/>
    </xf>
    <xf numFmtId="0" fontId="7" fillId="4" borderId="6" xfId="0" applyFont="1" applyFill="1" applyBorder="1" applyAlignment="1" applyProtection="1">
      <alignment horizontal="center"/>
    </xf>
    <xf numFmtId="0" fontId="7" fillId="4" borderId="8" xfId="0" applyFont="1" applyFill="1" applyBorder="1" applyAlignment="1" applyProtection="1">
      <alignment horizontal="center"/>
    </xf>
    <xf numFmtId="0" fontId="7" fillId="4" borderId="9" xfId="0" applyFont="1" applyFill="1" applyBorder="1" applyAlignment="1" applyProtection="1">
      <alignment horizontal="center"/>
    </xf>
    <xf numFmtId="166" fontId="5" fillId="7" borderId="14" xfId="0" applyNumberFormat="1" applyFont="1" applyFill="1" applyBorder="1" applyProtection="1"/>
  </cellXfs>
  <cellStyles count="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375920</xdr:colOff>
      <xdr:row>1</xdr:row>
      <xdr:rowOff>152400</xdr:rowOff>
    </xdr:from>
    <xdr:to>
      <xdr:col>6</xdr:col>
      <xdr:colOff>71120</xdr:colOff>
      <xdr:row>3</xdr:row>
      <xdr:rowOff>10160</xdr:rowOff>
    </xdr:to>
    <xdr:sp macro="" textlink="">
      <xdr:nvSpPr>
        <xdr:cNvPr id="3" name="Octagon 2"/>
        <xdr:cNvSpPr/>
      </xdr:nvSpPr>
      <xdr:spPr>
        <a:xfrm>
          <a:off x="5659120" y="406400"/>
          <a:ext cx="640080" cy="254000"/>
        </a:xfrm>
        <a:prstGeom prst="octagon">
          <a:avLst/>
        </a:prstGeom>
        <a:solidFill>
          <a:schemeClr val="accent2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r>
            <a:rPr lang="en-US"/>
            <a:t>Step 1</a:t>
          </a:r>
        </a:p>
      </xdr:txBody>
    </xdr:sp>
    <xdr:clientData/>
  </xdr:twoCellAnchor>
  <xdr:twoCellAnchor>
    <xdr:from>
      <xdr:col>8</xdr:col>
      <xdr:colOff>355600</xdr:colOff>
      <xdr:row>1</xdr:row>
      <xdr:rowOff>152400</xdr:rowOff>
    </xdr:from>
    <xdr:to>
      <xdr:col>9</xdr:col>
      <xdr:colOff>50800</xdr:colOff>
      <xdr:row>3</xdr:row>
      <xdr:rowOff>10160</xdr:rowOff>
    </xdr:to>
    <xdr:sp macro="" textlink="">
      <xdr:nvSpPr>
        <xdr:cNvPr id="5" name="Octagon 4"/>
        <xdr:cNvSpPr/>
      </xdr:nvSpPr>
      <xdr:spPr>
        <a:xfrm>
          <a:off x="8707120" y="406400"/>
          <a:ext cx="640080" cy="254000"/>
        </a:xfrm>
        <a:prstGeom prst="octagon">
          <a:avLst/>
        </a:prstGeom>
        <a:solidFill>
          <a:schemeClr val="accent2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r>
            <a:rPr lang="en-US"/>
            <a:t>Step 2</a:t>
          </a:r>
        </a:p>
      </xdr:txBody>
    </xdr:sp>
    <xdr:clientData/>
  </xdr:twoCellAnchor>
  <xdr:twoCellAnchor>
    <xdr:from>
      <xdr:col>5</xdr:col>
      <xdr:colOff>711200</xdr:colOff>
      <xdr:row>3</xdr:row>
      <xdr:rowOff>20320</xdr:rowOff>
    </xdr:from>
    <xdr:to>
      <xdr:col>6</xdr:col>
      <xdr:colOff>375920</xdr:colOff>
      <xdr:row>4</xdr:row>
      <xdr:rowOff>60960</xdr:rowOff>
    </xdr:to>
    <xdr:sp macro="" textlink="">
      <xdr:nvSpPr>
        <xdr:cNvPr id="6" name="Octagon 5"/>
        <xdr:cNvSpPr/>
      </xdr:nvSpPr>
      <xdr:spPr>
        <a:xfrm>
          <a:off x="5994400" y="670560"/>
          <a:ext cx="609600" cy="254000"/>
        </a:xfrm>
        <a:prstGeom prst="octagon">
          <a:avLst/>
        </a:prstGeom>
        <a:solidFill>
          <a:schemeClr val="accent2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r>
            <a:rPr lang="en-US"/>
            <a:t>Step 3</a:t>
          </a:r>
        </a:p>
      </xdr:txBody>
    </xdr:sp>
    <xdr:clientData/>
  </xdr:twoCellAnchor>
  <xdr:twoCellAnchor>
    <xdr:from>
      <xdr:col>8</xdr:col>
      <xdr:colOff>751840</xdr:colOff>
      <xdr:row>3</xdr:row>
      <xdr:rowOff>20320</xdr:rowOff>
    </xdr:from>
    <xdr:to>
      <xdr:col>9</xdr:col>
      <xdr:colOff>416560</xdr:colOff>
      <xdr:row>4</xdr:row>
      <xdr:rowOff>60960</xdr:rowOff>
    </xdr:to>
    <xdr:sp macro="" textlink="">
      <xdr:nvSpPr>
        <xdr:cNvPr id="7" name="Octagon 6"/>
        <xdr:cNvSpPr/>
      </xdr:nvSpPr>
      <xdr:spPr>
        <a:xfrm>
          <a:off x="9225280" y="670560"/>
          <a:ext cx="609600" cy="254000"/>
        </a:xfrm>
        <a:prstGeom prst="octagon">
          <a:avLst/>
        </a:prstGeom>
        <a:solidFill>
          <a:schemeClr val="accent2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r>
            <a:rPr lang="en-US"/>
            <a:t>Step 4</a:t>
          </a:r>
        </a:p>
      </xdr:txBody>
    </xdr:sp>
    <xdr:clientData/>
  </xdr:twoCellAnchor>
  <xdr:twoCellAnchor>
    <xdr:from>
      <xdr:col>2</xdr:col>
      <xdr:colOff>1178560</xdr:colOff>
      <xdr:row>17</xdr:row>
      <xdr:rowOff>213360</xdr:rowOff>
    </xdr:from>
    <xdr:to>
      <xdr:col>3</xdr:col>
      <xdr:colOff>558800</xdr:colOff>
      <xdr:row>19</xdr:row>
      <xdr:rowOff>30480</xdr:rowOff>
    </xdr:to>
    <xdr:sp macro="" textlink="">
      <xdr:nvSpPr>
        <xdr:cNvPr id="8" name="Octagon 7"/>
        <xdr:cNvSpPr/>
      </xdr:nvSpPr>
      <xdr:spPr>
        <a:xfrm>
          <a:off x="2854960" y="3637280"/>
          <a:ext cx="609600" cy="254000"/>
        </a:xfrm>
        <a:prstGeom prst="octagon">
          <a:avLst/>
        </a:prstGeom>
        <a:solidFill>
          <a:schemeClr val="accent2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r>
            <a:rPr lang="en-US"/>
            <a:t>Step 5</a:t>
          </a:r>
        </a:p>
      </xdr:txBody>
    </xdr:sp>
    <xdr:clientData/>
  </xdr:twoCellAnchor>
  <xdr:twoCellAnchor>
    <xdr:from>
      <xdr:col>5</xdr:col>
      <xdr:colOff>325120</xdr:colOff>
      <xdr:row>23</xdr:row>
      <xdr:rowOff>314960</xdr:rowOff>
    </xdr:from>
    <xdr:to>
      <xdr:col>5</xdr:col>
      <xdr:colOff>934720</xdr:colOff>
      <xdr:row>24</xdr:row>
      <xdr:rowOff>182880</xdr:rowOff>
    </xdr:to>
    <xdr:sp macro="" textlink="">
      <xdr:nvSpPr>
        <xdr:cNvPr id="9" name="Octagon 8"/>
        <xdr:cNvSpPr/>
      </xdr:nvSpPr>
      <xdr:spPr>
        <a:xfrm>
          <a:off x="5608320" y="4947920"/>
          <a:ext cx="609600" cy="254000"/>
        </a:xfrm>
        <a:prstGeom prst="octagon">
          <a:avLst/>
        </a:prstGeom>
        <a:solidFill>
          <a:schemeClr val="accent2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r>
            <a:rPr lang="en-US"/>
            <a:t>Step 6</a:t>
          </a:r>
        </a:p>
      </xdr:txBody>
    </xdr:sp>
    <xdr:clientData/>
  </xdr:twoCellAnchor>
  <xdr:twoCellAnchor>
    <xdr:from>
      <xdr:col>8</xdr:col>
      <xdr:colOff>345440</xdr:colOff>
      <xdr:row>23</xdr:row>
      <xdr:rowOff>304800</xdr:rowOff>
    </xdr:from>
    <xdr:to>
      <xdr:col>9</xdr:col>
      <xdr:colOff>10160</xdr:colOff>
      <xdr:row>24</xdr:row>
      <xdr:rowOff>172720</xdr:rowOff>
    </xdr:to>
    <xdr:sp macro="" textlink="">
      <xdr:nvSpPr>
        <xdr:cNvPr id="10" name="Octagon 9"/>
        <xdr:cNvSpPr/>
      </xdr:nvSpPr>
      <xdr:spPr>
        <a:xfrm>
          <a:off x="8818880" y="4937760"/>
          <a:ext cx="609600" cy="254000"/>
        </a:xfrm>
        <a:prstGeom prst="octagon">
          <a:avLst/>
        </a:prstGeom>
        <a:solidFill>
          <a:schemeClr val="accent2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r>
            <a:rPr lang="en-US"/>
            <a:t>Step 7</a:t>
          </a:r>
        </a:p>
      </xdr:txBody>
    </xdr:sp>
    <xdr:clientData/>
  </xdr:twoCellAnchor>
  <xdr:twoCellAnchor>
    <xdr:from>
      <xdr:col>3</xdr:col>
      <xdr:colOff>751840</xdr:colOff>
      <xdr:row>33</xdr:row>
      <xdr:rowOff>71120</xdr:rowOff>
    </xdr:from>
    <xdr:to>
      <xdr:col>3</xdr:col>
      <xdr:colOff>1361440</xdr:colOff>
      <xdr:row>34</xdr:row>
      <xdr:rowOff>10160</xdr:rowOff>
    </xdr:to>
    <xdr:sp macro="" textlink="">
      <xdr:nvSpPr>
        <xdr:cNvPr id="11" name="Octagon 10"/>
        <xdr:cNvSpPr/>
      </xdr:nvSpPr>
      <xdr:spPr>
        <a:xfrm>
          <a:off x="3657600" y="7051040"/>
          <a:ext cx="609600" cy="254000"/>
        </a:xfrm>
        <a:prstGeom prst="octagon">
          <a:avLst/>
        </a:prstGeom>
        <a:solidFill>
          <a:schemeClr val="accent2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r>
            <a:rPr lang="en-US"/>
            <a:t>Step 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80"/>
  <sheetViews>
    <sheetView tabSelected="1" zoomScale="125" zoomScaleNormal="125" zoomScalePageLayoutView="125" workbookViewId="0">
      <selection activeCell="J26" sqref="J26"/>
    </sheetView>
  </sheetViews>
  <sheetFormatPr baseColWidth="10" defaultRowHeight="15" x14ac:dyDescent="0"/>
  <cols>
    <col min="1" max="1" width="4" style="3" customWidth="1"/>
    <col min="2" max="2" width="18" style="117" customWidth="1"/>
    <col min="3" max="3" width="16.1640625" style="117" customWidth="1"/>
    <col min="4" max="4" width="18.5" style="117" customWidth="1"/>
    <col min="5" max="5" width="12.6640625" style="117" customWidth="1"/>
    <col min="6" max="6" width="12.33203125" style="117" bestFit="1" customWidth="1"/>
    <col min="7" max="7" width="20" style="117" customWidth="1"/>
    <col min="8" max="8" width="9.5" style="117" customWidth="1"/>
    <col min="9" max="9" width="12.33203125" style="117" customWidth="1"/>
    <col min="10" max="10" width="19.83203125" style="117" customWidth="1"/>
    <col min="11" max="11" width="14.1640625" style="117" customWidth="1"/>
    <col min="12" max="12" width="10.83203125" style="5"/>
    <col min="13" max="24" width="10.83203125" style="3"/>
    <col min="25" max="16384" width="10.83203125" style="12"/>
  </cols>
  <sheetData>
    <row r="1" spans="2:12" s="3" customFormat="1" ht="20">
      <c r="B1" s="4" t="s">
        <v>35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2:12">
      <c r="B2" s="6" t="s">
        <v>12</v>
      </c>
      <c r="C2" s="7" t="s">
        <v>13</v>
      </c>
      <c r="D2" s="8"/>
      <c r="E2" s="9"/>
      <c r="F2" s="7" t="s">
        <v>32</v>
      </c>
      <c r="G2" s="8"/>
      <c r="H2" s="9"/>
      <c r="I2" s="10" t="s">
        <v>33</v>
      </c>
      <c r="J2" s="126"/>
      <c r="K2" s="11"/>
    </row>
    <row r="3" spans="2:12" ht="16" thickBot="1">
      <c r="B3" s="13" t="s">
        <v>0</v>
      </c>
      <c r="C3" s="14">
        <v>1</v>
      </c>
      <c r="D3" s="15">
        <f>Servicesales+replacementsales</f>
        <v>7000000</v>
      </c>
      <c r="E3" s="14">
        <f>maintenancesalescogs+replacementsalescogs</f>
        <v>1</v>
      </c>
      <c r="F3" s="129">
        <v>0.3</v>
      </c>
      <c r="G3" s="128">
        <v>2000000</v>
      </c>
      <c r="H3" s="125">
        <f>Servicesales/Totalsales</f>
        <v>0.2857142857142857</v>
      </c>
      <c r="I3" s="130">
        <v>0.7</v>
      </c>
      <c r="J3" s="127">
        <v>5000000</v>
      </c>
      <c r="K3" s="16">
        <f>J3/D3</f>
        <v>0.7142857142857143</v>
      </c>
    </row>
    <row r="4" spans="2:12" ht="17" customHeight="1" thickTop="1">
      <c r="B4" s="17" t="s">
        <v>14</v>
      </c>
      <c r="C4" s="18" t="s">
        <v>37</v>
      </c>
      <c r="D4" s="19" t="s">
        <v>18</v>
      </c>
      <c r="E4" s="20" t="s">
        <v>39</v>
      </c>
      <c r="F4" s="132" t="s">
        <v>40</v>
      </c>
      <c r="G4" s="19" t="s">
        <v>18</v>
      </c>
      <c r="H4" s="20" t="s">
        <v>41</v>
      </c>
      <c r="I4" s="131" t="s">
        <v>40</v>
      </c>
      <c r="J4" s="21" t="s">
        <v>18</v>
      </c>
      <c r="K4" s="22" t="s">
        <v>42</v>
      </c>
    </row>
    <row r="5" spans="2:12">
      <c r="B5" s="23" t="s">
        <v>1</v>
      </c>
      <c r="C5" s="24">
        <v>0.08</v>
      </c>
      <c r="D5" s="25">
        <f>J5+G5</f>
        <v>0</v>
      </c>
      <c r="E5" s="26">
        <f t="shared" ref="E5:E18" si="0">D5/Totalsales</f>
        <v>0</v>
      </c>
      <c r="F5" s="24">
        <v>0.1</v>
      </c>
      <c r="G5" s="1">
        <v>0</v>
      </c>
      <c r="H5" s="27">
        <f t="shared" ref="H5:H16" si="1">G5/Servicesales</f>
        <v>0</v>
      </c>
      <c r="I5" s="28">
        <v>7.0000000000000007E-2</v>
      </c>
      <c r="J5" s="2">
        <v>0</v>
      </c>
      <c r="K5" s="29">
        <f t="shared" ref="K5:K16" si="2">J5/replacementsales</f>
        <v>0</v>
      </c>
    </row>
    <row r="6" spans="2:12">
      <c r="B6" s="30" t="s">
        <v>2</v>
      </c>
      <c r="C6" s="31">
        <v>0.14000000000000001</v>
      </c>
      <c r="D6" s="25">
        <f t="shared" ref="D6:D16" si="3">J6+G6</f>
        <v>900000</v>
      </c>
      <c r="E6" s="26">
        <f t="shared" si="0"/>
        <v>0.12857142857142856</v>
      </c>
      <c r="F6" s="31">
        <v>0.22</v>
      </c>
      <c r="G6" s="1">
        <v>400000</v>
      </c>
      <c r="H6" s="27">
        <f t="shared" si="1"/>
        <v>0.2</v>
      </c>
      <c r="I6" s="32">
        <v>0.09</v>
      </c>
      <c r="J6" s="2">
        <v>500000</v>
      </c>
      <c r="K6" s="29">
        <f t="shared" si="2"/>
        <v>0.1</v>
      </c>
    </row>
    <row r="7" spans="2:12">
      <c r="B7" s="33" t="s">
        <v>3</v>
      </c>
      <c r="C7" s="31">
        <v>0.21</v>
      </c>
      <c r="D7" s="25">
        <f t="shared" si="3"/>
        <v>0</v>
      </c>
      <c r="E7" s="26">
        <f t="shared" si="0"/>
        <v>0</v>
      </c>
      <c r="F7" s="31"/>
      <c r="G7" s="1">
        <v>0</v>
      </c>
      <c r="H7" s="27">
        <f t="shared" si="1"/>
        <v>0</v>
      </c>
      <c r="I7" s="32">
        <v>0.3</v>
      </c>
      <c r="J7" s="2">
        <v>0</v>
      </c>
      <c r="K7" s="29">
        <f t="shared" si="2"/>
        <v>0</v>
      </c>
    </row>
    <row r="8" spans="2:12">
      <c r="B8" s="33" t="s">
        <v>4</v>
      </c>
      <c r="C8" s="31">
        <v>0.01</v>
      </c>
      <c r="D8" s="25">
        <f t="shared" si="3"/>
        <v>0</v>
      </c>
      <c r="E8" s="26">
        <f t="shared" si="0"/>
        <v>0</v>
      </c>
      <c r="F8" s="31">
        <v>0.01</v>
      </c>
      <c r="G8" s="1">
        <v>0</v>
      </c>
      <c r="H8" s="27">
        <f t="shared" si="1"/>
        <v>0</v>
      </c>
      <c r="I8" s="32">
        <v>0.01</v>
      </c>
      <c r="J8" s="2">
        <v>0</v>
      </c>
      <c r="K8" s="29">
        <f t="shared" si="2"/>
        <v>0</v>
      </c>
    </row>
    <row r="9" spans="2:12">
      <c r="B9" s="33" t="s">
        <v>5</v>
      </c>
      <c r="C9" s="31">
        <v>0.01</v>
      </c>
      <c r="D9" s="25">
        <f t="shared" si="3"/>
        <v>0</v>
      </c>
      <c r="E9" s="26">
        <f t="shared" si="0"/>
        <v>0</v>
      </c>
      <c r="F9" s="31"/>
      <c r="G9" s="1">
        <v>0</v>
      </c>
      <c r="H9" s="27">
        <f t="shared" si="1"/>
        <v>0</v>
      </c>
      <c r="I9" s="32">
        <v>0.01</v>
      </c>
      <c r="J9" s="2">
        <v>0</v>
      </c>
      <c r="K9" s="29">
        <f t="shared" si="2"/>
        <v>0</v>
      </c>
    </row>
    <row r="10" spans="2:12">
      <c r="B10" s="33" t="s">
        <v>6</v>
      </c>
      <c r="C10" s="31">
        <v>0</v>
      </c>
      <c r="D10" s="25">
        <f t="shared" si="3"/>
        <v>0</v>
      </c>
      <c r="E10" s="26">
        <f t="shared" si="0"/>
        <v>0</v>
      </c>
      <c r="F10" s="31"/>
      <c r="G10" s="1">
        <v>0</v>
      </c>
      <c r="H10" s="27">
        <f t="shared" si="1"/>
        <v>0</v>
      </c>
      <c r="I10" s="32"/>
      <c r="J10" s="2">
        <v>0</v>
      </c>
      <c r="K10" s="29">
        <f t="shared" si="2"/>
        <v>0</v>
      </c>
    </row>
    <row r="11" spans="2:12">
      <c r="B11" s="33" t="s">
        <v>7</v>
      </c>
      <c r="C11" s="31">
        <v>0.02</v>
      </c>
      <c r="D11" s="25">
        <f t="shared" si="3"/>
        <v>0</v>
      </c>
      <c r="E11" s="26">
        <f t="shared" si="0"/>
        <v>0</v>
      </c>
      <c r="F11" s="31"/>
      <c r="G11" s="1">
        <v>0</v>
      </c>
      <c r="H11" s="27">
        <f t="shared" si="1"/>
        <v>0</v>
      </c>
      <c r="I11" s="32">
        <v>0.01</v>
      </c>
      <c r="J11" s="2">
        <v>0</v>
      </c>
      <c r="K11" s="29">
        <f t="shared" si="2"/>
        <v>0</v>
      </c>
    </row>
    <row r="12" spans="2:12">
      <c r="B12" s="33" t="s">
        <v>6</v>
      </c>
      <c r="C12" s="31">
        <v>0</v>
      </c>
      <c r="D12" s="25">
        <f t="shared" si="3"/>
        <v>3100000</v>
      </c>
      <c r="E12" s="26">
        <f t="shared" si="0"/>
        <v>0.44285714285714284</v>
      </c>
      <c r="F12" s="31"/>
      <c r="G12" s="1">
        <v>600000</v>
      </c>
      <c r="H12" s="27">
        <f t="shared" si="1"/>
        <v>0.3</v>
      </c>
      <c r="I12" s="32"/>
      <c r="J12" s="2">
        <v>2500000</v>
      </c>
      <c r="K12" s="29">
        <f t="shared" si="2"/>
        <v>0.5</v>
      </c>
    </row>
    <row r="13" spans="2:12">
      <c r="B13" s="33" t="s">
        <v>8</v>
      </c>
      <c r="C13" s="31">
        <v>0.02</v>
      </c>
      <c r="D13" s="25">
        <f t="shared" si="3"/>
        <v>0</v>
      </c>
      <c r="E13" s="26">
        <f t="shared" si="0"/>
        <v>0</v>
      </c>
      <c r="F13" s="31">
        <v>0.01</v>
      </c>
      <c r="G13" s="1">
        <v>0</v>
      </c>
      <c r="H13" s="27">
        <f t="shared" si="1"/>
        <v>0</v>
      </c>
      <c r="I13" s="32">
        <v>0.01</v>
      </c>
      <c r="J13" s="2">
        <v>0</v>
      </c>
      <c r="K13" s="29">
        <f t="shared" si="2"/>
        <v>0</v>
      </c>
    </row>
    <row r="14" spans="2:12">
      <c r="B14" s="33" t="s">
        <v>9</v>
      </c>
      <c r="C14" s="31">
        <v>0.03</v>
      </c>
      <c r="D14" s="25">
        <f t="shared" si="3"/>
        <v>0</v>
      </c>
      <c r="E14" s="26">
        <f t="shared" si="0"/>
        <v>0</v>
      </c>
      <c r="F14" s="31">
        <v>0.05</v>
      </c>
      <c r="G14" s="1">
        <v>0</v>
      </c>
      <c r="H14" s="27">
        <f t="shared" si="1"/>
        <v>0</v>
      </c>
      <c r="I14" s="32">
        <v>0.04</v>
      </c>
      <c r="J14" s="2">
        <v>0</v>
      </c>
      <c r="K14" s="29">
        <f t="shared" si="2"/>
        <v>0</v>
      </c>
    </row>
    <row r="15" spans="2:12">
      <c r="B15" s="33" t="s">
        <v>10</v>
      </c>
      <c r="C15" s="31">
        <v>0.06</v>
      </c>
      <c r="D15" s="25">
        <f t="shared" si="3"/>
        <v>0</v>
      </c>
      <c r="E15" s="26">
        <f t="shared" si="0"/>
        <v>0</v>
      </c>
      <c r="F15" s="31">
        <v>0.05</v>
      </c>
      <c r="G15" s="1">
        <v>0</v>
      </c>
      <c r="H15" s="27">
        <f t="shared" si="1"/>
        <v>0</v>
      </c>
      <c r="I15" s="32">
        <v>0.1</v>
      </c>
      <c r="J15" s="2">
        <v>0</v>
      </c>
      <c r="K15" s="29">
        <f t="shared" si="2"/>
        <v>0</v>
      </c>
    </row>
    <row r="16" spans="2:12">
      <c r="B16" s="34" t="s">
        <v>11</v>
      </c>
      <c r="C16" s="35">
        <v>0</v>
      </c>
      <c r="D16" s="36">
        <f t="shared" si="3"/>
        <v>0</v>
      </c>
      <c r="E16" s="26">
        <f t="shared" si="0"/>
        <v>0</v>
      </c>
      <c r="F16" s="35"/>
      <c r="G16" s="1">
        <v>0</v>
      </c>
      <c r="H16" s="27">
        <f t="shared" si="1"/>
        <v>0</v>
      </c>
      <c r="I16" s="37"/>
      <c r="J16" s="2">
        <v>0</v>
      </c>
      <c r="K16" s="29">
        <f t="shared" si="2"/>
        <v>0</v>
      </c>
    </row>
    <row r="17" spans="2:11" ht="19" thickBot="1">
      <c r="B17" s="38" t="s">
        <v>15</v>
      </c>
      <c r="C17" s="39">
        <f>SUM(C5:C16)</f>
        <v>0.58000000000000007</v>
      </c>
      <c r="D17" s="40">
        <f>J17+G17</f>
        <v>4000000</v>
      </c>
      <c r="E17" s="41">
        <f t="shared" si="0"/>
        <v>0.5714285714285714</v>
      </c>
      <c r="F17" s="39">
        <f>SUM(F5:F16)</f>
        <v>0.44</v>
      </c>
      <c r="G17" s="42">
        <f>SUM(G5:G16)</f>
        <v>1000000</v>
      </c>
      <c r="H17" s="41">
        <f>G17/Servicesales</f>
        <v>0.5</v>
      </c>
      <c r="I17" s="43">
        <v>0.57999999999999996</v>
      </c>
      <c r="J17" s="44">
        <f>SUM(J5:J16)</f>
        <v>3000000</v>
      </c>
      <c r="K17" s="45">
        <f>J17/replacementsales</f>
        <v>0.6</v>
      </c>
    </row>
    <row r="18" spans="2:11" ht="19" thickTop="1">
      <c r="B18" s="46" t="s">
        <v>16</v>
      </c>
      <c r="C18" s="47">
        <f>C3-C17</f>
        <v>0.41999999999999993</v>
      </c>
      <c r="D18" s="48">
        <f>G18+J18</f>
        <v>3000000</v>
      </c>
      <c r="E18" s="49">
        <f t="shared" si="0"/>
        <v>0.42857142857142855</v>
      </c>
      <c r="F18" s="50">
        <f>100%-F17</f>
        <v>0.56000000000000005</v>
      </c>
      <c r="G18" s="51">
        <f>Servicesales-G17</f>
        <v>1000000</v>
      </c>
      <c r="H18" s="52">
        <f>G18/Servicesales</f>
        <v>0.5</v>
      </c>
      <c r="I18" s="53">
        <f>100%-I17</f>
        <v>0.42000000000000004</v>
      </c>
      <c r="J18" s="54">
        <f>replacementsales-J17</f>
        <v>2000000</v>
      </c>
      <c r="K18" s="55">
        <f>J18/replacementsales</f>
        <v>0.4</v>
      </c>
    </row>
    <row r="19" spans="2:11">
      <c r="B19" s="56" t="s">
        <v>17</v>
      </c>
      <c r="C19" s="57" t="s">
        <v>56</v>
      </c>
      <c r="D19" s="56" t="s">
        <v>18</v>
      </c>
      <c r="E19" s="58" t="s">
        <v>38</v>
      </c>
      <c r="F19" s="59"/>
      <c r="G19" s="60"/>
      <c r="H19" s="60"/>
      <c r="I19" s="61"/>
      <c r="J19" s="61"/>
      <c r="K19" s="62"/>
    </row>
    <row r="20" spans="2:11">
      <c r="B20" s="63" t="s">
        <v>19</v>
      </c>
      <c r="C20" s="133" t="s">
        <v>23</v>
      </c>
      <c r="D20" s="120">
        <v>0</v>
      </c>
      <c r="E20" s="64">
        <f t="shared" ref="E20:E32" si="4">D20/Totalsales</f>
        <v>0</v>
      </c>
      <c r="F20" s="65"/>
      <c r="G20" s="145" t="s">
        <v>55</v>
      </c>
      <c r="H20" s="146"/>
      <c r="I20" s="146"/>
      <c r="J20" s="147"/>
      <c r="K20" s="66"/>
    </row>
    <row r="21" spans="2:11">
      <c r="B21" s="67" t="s">
        <v>20</v>
      </c>
      <c r="C21" s="134" t="s">
        <v>24</v>
      </c>
      <c r="D21" s="120">
        <v>0</v>
      </c>
      <c r="E21" s="64">
        <f t="shared" si="4"/>
        <v>0</v>
      </c>
      <c r="F21" s="68"/>
      <c r="G21" s="69" t="s">
        <v>52</v>
      </c>
      <c r="H21" s="138">
        <f>D6</f>
        <v>900000</v>
      </c>
      <c r="I21" s="70"/>
      <c r="J21" s="144" t="s">
        <v>58</v>
      </c>
      <c r="K21" s="66"/>
    </row>
    <row r="22" spans="2:11">
      <c r="B22" s="67" t="s">
        <v>21</v>
      </c>
      <c r="C22" s="134" t="s">
        <v>25</v>
      </c>
      <c r="D22" s="120">
        <v>0</v>
      </c>
      <c r="E22" s="64">
        <f t="shared" si="4"/>
        <v>0</v>
      </c>
      <c r="F22" s="68"/>
      <c r="G22" s="69" t="s">
        <v>53</v>
      </c>
      <c r="H22" s="139">
        <f>G6</f>
        <v>400000</v>
      </c>
      <c r="I22" s="137">
        <f>H22/H21</f>
        <v>0.44444444444444442</v>
      </c>
      <c r="J22" s="136">
        <f>D26*I22</f>
        <v>933333.33333333326</v>
      </c>
      <c r="K22" s="66"/>
    </row>
    <row r="23" spans="2:11">
      <c r="B23" s="67" t="s">
        <v>20</v>
      </c>
      <c r="C23" s="134" t="s">
        <v>25</v>
      </c>
      <c r="D23" s="120">
        <v>0</v>
      </c>
      <c r="E23" s="64">
        <f t="shared" si="4"/>
        <v>0</v>
      </c>
      <c r="F23" s="68"/>
      <c r="G23" s="71" t="s">
        <v>54</v>
      </c>
      <c r="H23" s="139">
        <f>J6</f>
        <v>500000</v>
      </c>
      <c r="I23" s="137">
        <f>H23/H21</f>
        <v>0.55555555555555558</v>
      </c>
      <c r="J23" s="136">
        <f>D26*I23</f>
        <v>1166666.6666666667</v>
      </c>
      <c r="K23" s="148"/>
    </row>
    <row r="24" spans="2:11" ht="30" customHeight="1">
      <c r="B24" s="67" t="s">
        <v>22</v>
      </c>
      <c r="C24" s="134" t="s">
        <v>25</v>
      </c>
      <c r="D24" s="121">
        <v>0</v>
      </c>
      <c r="E24" s="64">
        <f t="shared" si="4"/>
        <v>0</v>
      </c>
      <c r="F24" s="65"/>
      <c r="G24" s="140" t="s">
        <v>57</v>
      </c>
      <c r="H24" s="72"/>
      <c r="I24" s="73"/>
      <c r="J24" s="142" t="s">
        <v>57</v>
      </c>
      <c r="K24" s="66"/>
    </row>
    <row r="25" spans="2:11">
      <c r="B25" s="74" t="s">
        <v>6</v>
      </c>
      <c r="C25" s="135">
        <v>0</v>
      </c>
      <c r="D25" s="122">
        <v>2100000</v>
      </c>
      <c r="E25" s="64">
        <f t="shared" si="4"/>
        <v>0.3</v>
      </c>
      <c r="F25" s="75"/>
      <c r="G25" s="141"/>
      <c r="H25" s="76"/>
      <c r="I25" s="77"/>
      <c r="J25" s="143"/>
      <c r="K25" s="78"/>
    </row>
    <row r="26" spans="2:11" ht="19" thickBot="1">
      <c r="B26" s="79" t="s">
        <v>36</v>
      </c>
      <c r="C26" s="80">
        <v>0.28000000000000003</v>
      </c>
      <c r="D26" s="42">
        <f>D20+D21+D22+D23+D24+D25</f>
        <v>2100000</v>
      </c>
      <c r="E26" s="81">
        <f t="shared" si="4"/>
        <v>0.3</v>
      </c>
      <c r="F26" s="79" t="s">
        <v>43</v>
      </c>
      <c r="G26" s="118">
        <v>933333</v>
      </c>
      <c r="H26" s="79"/>
      <c r="I26" s="82" t="s">
        <v>43</v>
      </c>
      <c r="J26" s="119">
        <v>1166667</v>
      </c>
      <c r="K26" s="83"/>
    </row>
    <row r="27" spans="2:11" ht="19" thickTop="1">
      <c r="B27" s="84" t="s">
        <v>26</v>
      </c>
      <c r="C27" s="85">
        <f>C18-C26</f>
        <v>0.1399999999999999</v>
      </c>
      <c r="D27" s="48">
        <f>D18-D26</f>
        <v>900000</v>
      </c>
      <c r="E27" s="86">
        <f t="shared" si="4"/>
        <v>0.12857142857142856</v>
      </c>
      <c r="F27" s="84" t="s">
        <v>26</v>
      </c>
      <c r="G27" s="87">
        <f>G18-G26</f>
        <v>66667</v>
      </c>
      <c r="H27" s="85">
        <f>G27/Servicesales</f>
        <v>3.3333500000000002E-2</v>
      </c>
      <c r="I27" s="88" t="s">
        <v>26</v>
      </c>
      <c r="J27" s="89">
        <f>J18-J26</f>
        <v>833333</v>
      </c>
      <c r="K27" s="90">
        <f>J27/replacementsales</f>
        <v>0.1666666</v>
      </c>
    </row>
    <row r="28" spans="2:11">
      <c r="B28" s="91" t="s">
        <v>27</v>
      </c>
      <c r="C28" s="92"/>
      <c r="D28" s="123">
        <v>0</v>
      </c>
      <c r="E28" s="93">
        <f t="shared" si="4"/>
        <v>0</v>
      </c>
      <c r="F28" s="94"/>
      <c r="G28" s="94"/>
      <c r="H28" s="94"/>
      <c r="I28" s="95"/>
      <c r="J28" s="96"/>
      <c r="K28" s="96"/>
    </row>
    <row r="29" spans="2:11">
      <c r="B29" s="97" t="s">
        <v>28</v>
      </c>
      <c r="C29" s="92"/>
      <c r="D29" s="123">
        <v>0</v>
      </c>
      <c r="E29" s="93">
        <f t="shared" si="4"/>
        <v>0</v>
      </c>
      <c r="F29" s="98"/>
      <c r="G29" s="98"/>
      <c r="H29" s="98"/>
      <c r="I29" s="99"/>
      <c r="J29" s="66"/>
      <c r="K29" s="66"/>
    </row>
    <row r="30" spans="2:11">
      <c r="B30" s="97" t="s">
        <v>29</v>
      </c>
      <c r="C30" s="92"/>
      <c r="D30" s="123">
        <v>0</v>
      </c>
      <c r="E30" s="93">
        <f t="shared" si="4"/>
        <v>0</v>
      </c>
      <c r="F30" s="98"/>
      <c r="G30" s="98"/>
      <c r="H30" s="98"/>
      <c r="I30" s="99"/>
      <c r="J30" s="66"/>
      <c r="K30" s="66"/>
    </row>
    <row r="31" spans="2:11" ht="16" thickBot="1">
      <c r="B31" s="100" t="s">
        <v>30</v>
      </c>
      <c r="C31" s="101"/>
      <c r="D31" s="124">
        <v>0</v>
      </c>
      <c r="E31" s="102">
        <f t="shared" si="4"/>
        <v>0</v>
      </c>
      <c r="F31" s="103"/>
      <c r="G31" s="103"/>
      <c r="H31" s="103"/>
      <c r="I31" s="104"/>
      <c r="J31" s="105"/>
      <c r="K31" s="105"/>
    </row>
    <row r="32" spans="2:11" ht="16" thickTop="1">
      <c r="B32" s="84" t="s">
        <v>31</v>
      </c>
      <c r="C32" s="106"/>
      <c r="D32" s="87">
        <f>D27-(D28+D29+D30+D31)</f>
        <v>900000</v>
      </c>
      <c r="E32" s="85">
        <f t="shared" si="4"/>
        <v>0.12857142857142856</v>
      </c>
      <c r="F32" s="84" t="s">
        <v>34</v>
      </c>
      <c r="G32" s="87">
        <f>H32*Servicesales</f>
        <v>66667</v>
      </c>
      <c r="H32" s="86">
        <f>H27-(E28+E29+E30+E31)</f>
        <v>3.3333500000000002E-2</v>
      </c>
      <c r="I32" s="88" t="s">
        <v>34</v>
      </c>
      <c r="J32" s="89">
        <f>replacementsales*K32</f>
        <v>833333</v>
      </c>
      <c r="K32" s="107">
        <f>K27-(E28+E29+E30+E31)</f>
        <v>0.1666666</v>
      </c>
    </row>
    <row r="33" spans="2:12" s="3" customFormat="1" ht="23" customHeight="1">
      <c r="B33" s="5"/>
      <c r="C33" s="5"/>
      <c r="D33" s="5"/>
      <c r="E33" s="108" t="s">
        <v>50</v>
      </c>
      <c r="F33" s="108"/>
      <c r="G33" s="109">
        <f>G26/H18</f>
        <v>1866666</v>
      </c>
      <c r="H33" s="110" t="s">
        <v>44</v>
      </c>
      <c r="I33" s="110"/>
      <c r="J33" s="111">
        <f>J26/K18</f>
        <v>2916667.5</v>
      </c>
      <c r="K33" s="5"/>
      <c r="L33" s="5"/>
    </row>
    <row r="34" spans="2:12" s="3" customFormat="1" ht="25" customHeight="1">
      <c r="B34" s="5"/>
      <c r="C34" s="5"/>
      <c r="D34" s="5"/>
      <c r="E34" s="5"/>
      <c r="F34" s="112" t="s">
        <v>48</v>
      </c>
      <c r="G34" s="113">
        <f>G26/(H18-0.1)</f>
        <v>2333332.5</v>
      </c>
      <c r="H34" s="114"/>
      <c r="I34" s="112" t="s">
        <v>45</v>
      </c>
      <c r="J34" s="115">
        <f>J26/(K18-0.1)</f>
        <v>3888889.9999999995</v>
      </c>
      <c r="K34" s="5"/>
      <c r="L34" s="5"/>
    </row>
    <row r="35" spans="2:12" s="3" customFormat="1" ht="25" customHeight="1">
      <c r="B35" s="5"/>
      <c r="C35" s="5"/>
      <c r="D35" s="5"/>
      <c r="E35" s="5"/>
      <c r="F35" s="116" t="s">
        <v>49</v>
      </c>
      <c r="G35" s="113">
        <f>G26/(H18-0.15)</f>
        <v>2666665.7142857146</v>
      </c>
      <c r="H35" s="112"/>
      <c r="I35" s="116" t="s">
        <v>46</v>
      </c>
      <c r="J35" s="115">
        <f>J26/(K18-0.15)</f>
        <v>4666668</v>
      </c>
      <c r="K35" s="5"/>
      <c r="L35" s="5"/>
    </row>
    <row r="36" spans="2:12" s="3" customFormat="1" ht="22" customHeight="1">
      <c r="B36" s="5"/>
      <c r="C36" s="5"/>
      <c r="D36" s="5"/>
      <c r="E36" s="5"/>
      <c r="F36" s="112" t="s">
        <v>51</v>
      </c>
      <c r="G36" s="113">
        <f>G26/(H18-0.2)</f>
        <v>3111110</v>
      </c>
      <c r="H36" s="112"/>
      <c r="I36" s="112" t="s">
        <v>47</v>
      </c>
      <c r="J36" s="115">
        <f>J26/(K18-0.2)</f>
        <v>5833335</v>
      </c>
      <c r="K36" s="5"/>
      <c r="L36" s="5"/>
    </row>
    <row r="37" spans="2:12" s="3" customFormat="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2:12" s="3" customFormat="1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2:12" s="3" customForma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2:12" s="3" customForma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2:12" s="3" customFormat="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2:12" s="3" customFormat="1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2:12" s="3" customForma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2:12" s="3" customForma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2:12" s="3" customForma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2:12" s="3" customForma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2:12" s="3" customFormat="1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2:12" s="3" customForma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2:12" s="3" customForma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2:12" s="3" customForma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2:12" s="3" customForma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2:12" s="3" customFormat="1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2:12" s="3" customFormat="1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2:12" s="3" customFormat="1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2:12" s="3" customFormat="1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2:12" s="3" customFormat="1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2:12" s="3" customFormat="1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2:12" s="3" customFormat="1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2:12" s="3" customFormat="1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2:12" s="3" customFormat="1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2:12" s="3" customFormat="1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2:12" s="3" customFormat="1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2:12" s="3" customFormat="1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2:12" s="3" customFormat="1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2:12" s="3" customFormat="1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2:12" s="3" customFormat="1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2:12" s="3" customFormat="1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2:12" s="3" customFormat="1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2:12" s="3" customFormat="1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2:12" s="3" customFormat="1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2:12" s="3" customFormat="1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2:12" s="3" customFormat="1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2:12" s="3" customFormat="1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2:12" s="3" customFormat="1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2:12" s="3" customFormat="1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2:12" s="3" customFormat="1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2:12" s="3" customFormat="1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2:12" s="3" customFormat="1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2:12" s="3" customFormat="1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2:12" s="3" customFormat="1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</sheetData>
  <sheetProtection sheet="1" objects="1" scenarios="1" selectLockedCells="1"/>
  <mergeCells count="8">
    <mergeCell ref="C2:E2"/>
    <mergeCell ref="F2:H2"/>
    <mergeCell ref="I2:K2"/>
    <mergeCell ref="E33:F33"/>
    <mergeCell ref="H33:I33"/>
    <mergeCell ref="G20:J20"/>
    <mergeCell ref="G24:G25"/>
    <mergeCell ref="J24:J25"/>
  </mergeCells>
  <phoneticPr fontId="12" type="noConversion"/>
  <pageMargins left="0.75" right="0.75" top="1" bottom="1" header="0.5" footer="0.5"/>
  <pageSetup scale="22" orientation="portrait" horizontalDpi="4294967292" verticalDpi="4294967292"/>
  <colBreaks count="1" manualBreakCount="1">
    <brk id="32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P&amp;L Proforma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Wittman</dc:creator>
  <cp:lastModifiedBy>Tom Wittman</cp:lastModifiedBy>
  <dcterms:created xsi:type="dcterms:W3CDTF">2018-01-27T10:24:17Z</dcterms:created>
  <dcterms:modified xsi:type="dcterms:W3CDTF">2018-01-29T02:25:38Z</dcterms:modified>
</cp:coreProperties>
</file>