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tabRatio="1000" activeTab="0"/>
  </bookViews>
  <sheets>
    <sheet name="Revenue Summary" sheetId="1" r:id="rId1"/>
    <sheet name="COG Summary" sheetId="2" r:id="rId2"/>
    <sheet name="Operating Expense" sheetId="3" r:id="rId3"/>
    <sheet name="Service P&amp;L Review" sheetId="4" r:id="rId4"/>
    <sheet name="Maintenance P&amp;L Review" sheetId="5" r:id="rId5"/>
    <sheet name="Replacement P&amp;L Review" sheetId="6" r:id="rId6"/>
    <sheet name="RNC P&amp;L Review" sheetId="7" r:id="rId7"/>
    <sheet name="Plumbing Service P&amp;L Review" sheetId="8" r:id="rId8"/>
    <sheet name="Res Electric Service P&amp;L Review" sheetId="9" r:id="rId9"/>
    <sheet name="Residential Otherl P&amp;L Review" sheetId="10" r:id="rId10"/>
    <sheet name="IAQ" sheetId="11" r:id="rId11"/>
    <sheet name="Commercial Service" sheetId="12" r:id="rId12"/>
    <sheet name="Commercial Maintenance" sheetId="13" r:id="rId13"/>
    <sheet name="Commercial Replacement" sheetId="14" r:id="rId14"/>
    <sheet name="Commercial New Construction" sheetId="15" r:id="rId15"/>
    <sheet name="Commercial Plumbing" sheetId="16" r:id="rId16"/>
    <sheet name="Commercial Electric" sheetId="17" r:id="rId17"/>
    <sheet name="Commercial Other" sheetId="18" r:id="rId18"/>
    <sheet name="P&amp;L pro forma" sheetId="19" state="hidden" r:id="rId19"/>
  </sheets>
  <definedNames>
    <definedName name="comelectricreviewsales">'Commercial Electric'!$C$2</definedName>
    <definedName name="commaintreviewsales">'Commercial Maintenance'!$C$2</definedName>
    <definedName name="Comnewconstreviewsales">'Commercial New Construction'!$C$2</definedName>
    <definedName name="comotherreviewsales">'Commercial Other'!$C$2</definedName>
    <definedName name="complumbingreviewsales">'Commercial Plumbing'!$C$2</definedName>
    <definedName name="comreplacementreviewsales">'Commercial Replacement'!$C$2</definedName>
    <definedName name="Comservicereviewsales">'Commercial Service'!$C$2</definedName>
    <definedName name="IAQreviewsales">'IAQ'!$C$2</definedName>
    <definedName name="labor">'P&amp;L pro forma'!$Q$6</definedName>
    <definedName name="Maintenancereviewsales">'Maintenance P&amp;L Review'!$C$2</definedName>
    <definedName name="overhead">'P&amp;L pro forma'!$A$23</definedName>
    <definedName name="_xlnm.Print_Area" localSheetId="1">'COG Summary'!$B$1:$S$21</definedName>
    <definedName name="_xlnm.Print_Area" localSheetId="18">'P&amp;L pro forma'!$A$1:$R$21</definedName>
    <definedName name="_xlnm.Print_Area" localSheetId="0">'Revenue Summary'!$B$1:$Q$23</definedName>
    <definedName name="replacementreviewsales">'Replacement P&amp;L Review'!$C$2</definedName>
    <definedName name="reselecreviewsales">'Res Electric Service P&amp;L Review'!$C$2</definedName>
    <definedName name="resotherreviewsales">'Residential Otherl P&amp;L Review'!$C$2</definedName>
    <definedName name="resplbreviewsales">'Plumbing Service P&amp;L Review'!$C$2</definedName>
    <definedName name="RNCreviewsales">'RNC P&amp;L Review'!$C$2</definedName>
    <definedName name="sales" localSheetId="1">'COG Summary'!$R$4</definedName>
    <definedName name="sales" localSheetId="18">'P&amp;L pro forma'!$Q$4</definedName>
    <definedName name="sales">'Revenue Summary'!$P$19</definedName>
    <definedName name="Servicereviewsales" localSheetId="16">'Commercial Electric'!$C$2</definedName>
    <definedName name="Servicereviewsales" localSheetId="12">'Commercial Maintenance'!$C$2</definedName>
    <definedName name="Servicereviewsales" localSheetId="14">'Commercial New Construction'!$C$2</definedName>
    <definedName name="Servicereviewsales" localSheetId="17">'Commercial Other'!$C$2</definedName>
    <definedName name="Servicereviewsales" localSheetId="15">'Commercial Plumbing'!$C$2</definedName>
    <definedName name="Servicereviewsales" localSheetId="13">'Commercial Replacement'!$C$2</definedName>
    <definedName name="Servicereviewsales" localSheetId="11">'Commercial Service'!$C$2</definedName>
    <definedName name="Servicereviewsales" localSheetId="10">'IAQ'!$C$2</definedName>
    <definedName name="Servicereviewsales" localSheetId="4">'Maintenance P&amp;L Review'!$C$2</definedName>
    <definedName name="Servicereviewsales" localSheetId="7">'Plumbing Service P&amp;L Review'!$C$2</definedName>
    <definedName name="Servicereviewsales" localSheetId="5">'Replacement P&amp;L Review'!$C$2</definedName>
    <definedName name="Servicereviewsales" localSheetId="8">'Res Electric Service P&amp;L Review'!$C$2</definedName>
    <definedName name="Servicereviewsales" localSheetId="9">'Residential Otherl P&amp;L Review'!$C$2</definedName>
    <definedName name="Servicereviewsales" localSheetId="6">'RNC P&amp;L Review'!$C$2</definedName>
    <definedName name="Servicereviewsales">'Service P&amp;L Review'!$C$2</definedName>
  </definedNames>
  <calcPr fullCalcOnLoad="1"/>
</workbook>
</file>

<file path=xl/sharedStrings.xml><?xml version="1.0" encoding="utf-8"?>
<sst xmlns="http://schemas.openxmlformats.org/spreadsheetml/2006/main" count="1041" uniqueCount="207">
  <si>
    <t>Last Years Revenue Summary</t>
  </si>
  <si>
    <t>Description</t>
  </si>
  <si>
    <t>Dept.</t>
  </si>
  <si>
    <t>Res Service</t>
  </si>
  <si>
    <t>Res Maintenance</t>
  </si>
  <si>
    <t>Res Replacement</t>
  </si>
  <si>
    <t>Res New Const</t>
  </si>
  <si>
    <t>Res Plb</t>
  </si>
  <si>
    <t>Res Elec</t>
  </si>
  <si>
    <t>IAQ</t>
  </si>
  <si>
    <t>Comm Service</t>
  </si>
  <si>
    <t>Comm Maint</t>
  </si>
  <si>
    <t>Comm Repl</t>
  </si>
  <si>
    <t>Comm New Const</t>
  </si>
  <si>
    <t>Comm Plb</t>
  </si>
  <si>
    <t>Comm Elec</t>
  </si>
  <si>
    <t>Comm Other</t>
  </si>
  <si>
    <t>Total</t>
  </si>
  <si>
    <t>EBIT</t>
  </si>
  <si>
    <t>EBIT as a % of Sales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</si>
  <si>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</si>
  <si>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</si>
  <si>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</si>
  <si>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</si>
  <si>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</si>
  <si>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</si>
  <si>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</si>
  <si>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</si>
  <si>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</si>
  <si>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</si>
  <si>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</si>
  <si>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</si>
  <si>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 %</t>
  </si>
  <si>
    <t>Parts/Material</t>
  </si>
  <si>
    <t>Sales</t>
  </si>
  <si>
    <t>Labor</t>
  </si>
  <si>
    <t>Equipment</t>
  </si>
  <si>
    <t>Subcont.</t>
  </si>
  <si>
    <t>Permit</t>
  </si>
  <si>
    <t>Datacore</t>
  </si>
  <si>
    <t>Buydown</t>
  </si>
  <si>
    <t>Other</t>
  </si>
  <si>
    <t>Warr Reserve</t>
  </si>
  <si>
    <t>Allocated Fringes</t>
  </si>
  <si>
    <t>Commissions</t>
  </si>
  <si>
    <t>Sales Salaries</t>
  </si>
  <si>
    <t>Total Cost</t>
  </si>
  <si>
    <t>Res Maint</t>
  </si>
  <si>
    <t>Res Repl</t>
  </si>
  <si>
    <t>Res NC</t>
  </si>
  <si>
    <t>Comm Serv</t>
  </si>
  <si>
    <t>Com Maint</t>
  </si>
  <si>
    <t>Com Repl</t>
  </si>
  <si>
    <t>Com NC</t>
  </si>
  <si>
    <t>Com Plb</t>
  </si>
  <si>
    <t>Com Other</t>
  </si>
  <si>
    <t>% of Sls</t>
  </si>
  <si>
    <t>Gross $ as % of Sales</t>
  </si>
  <si>
    <t>Gross Dollars</t>
  </si>
  <si>
    <t>Last Years Cost of Goods Summary</t>
  </si>
  <si>
    <t>Com Elec</t>
  </si>
  <si>
    <t>Department</t>
  </si>
  <si>
    <t>Last Years operating Expense Summary</t>
  </si>
  <si>
    <t>Marketing</t>
  </si>
  <si>
    <t>Employee Related</t>
  </si>
  <si>
    <t>Plant &amp; Equipment</t>
  </si>
  <si>
    <t>Vehicle Related</t>
  </si>
  <si>
    <t>Total Sales</t>
  </si>
  <si>
    <t xml:space="preserve">Sub Total </t>
  </si>
  <si>
    <t>% to Sales</t>
  </si>
  <si>
    <t>Administration</t>
  </si>
  <si>
    <t>Yellow Pages</t>
  </si>
  <si>
    <t>Direct Mail</t>
  </si>
  <si>
    <t>Newspaper</t>
  </si>
  <si>
    <t>Television</t>
  </si>
  <si>
    <t>Radio</t>
  </si>
  <si>
    <t>Bonus</t>
  </si>
  <si>
    <t>Admin. Wages</t>
  </si>
  <si>
    <t>Support Wages</t>
  </si>
  <si>
    <t>Warehouse/PM</t>
  </si>
  <si>
    <t>Vacation/Holiday</t>
  </si>
  <si>
    <t>Trng./Meet. Wage</t>
  </si>
  <si>
    <t>Payroll Taxes-FI</t>
  </si>
  <si>
    <t>Payroll Taxes-Ot</t>
  </si>
  <si>
    <t>Workers Comp</t>
  </si>
  <si>
    <t>Group Medical</t>
  </si>
  <si>
    <t>401(k)</t>
  </si>
  <si>
    <t>Uniforms</t>
  </si>
  <si>
    <t>Drug Test/Hiring</t>
  </si>
  <si>
    <t>Employee Rel</t>
  </si>
  <si>
    <t>Small Tools</t>
  </si>
  <si>
    <t>Education Expense</t>
  </si>
  <si>
    <t>Depreciation-Lease</t>
  </si>
  <si>
    <t>Building Maint</t>
  </si>
  <si>
    <t>Shop Supplies</t>
  </si>
  <si>
    <t>Equip. Maint</t>
  </si>
  <si>
    <t>Gen Liab Ins</t>
  </si>
  <si>
    <t>Rent</t>
  </si>
  <si>
    <t>Utilities</t>
  </si>
  <si>
    <t>Telephone</t>
  </si>
  <si>
    <t>Janitorial Exp</t>
  </si>
  <si>
    <t>Property Tax</t>
  </si>
  <si>
    <t>Depreciation Exp</t>
  </si>
  <si>
    <t>Vehicle Repair</t>
  </si>
  <si>
    <t>Vehicle Fuel</t>
  </si>
  <si>
    <t>Vehicle Liscenses</t>
  </si>
  <si>
    <t>Auto Insurance</t>
  </si>
  <si>
    <t>Auto Lease</t>
  </si>
  <si>
    <t>Permit &amp; License</t>
  </si>
  <si>
    <t>Accounting</t>
  </si>
  <si>
    <t>Goodwill Amort</t>
  </si>
  <si>
    <t>Bad Debts</t>
  </si>
  <si>
    <t>Dues &amp; Subscript</t>
  </si>
  <si>
    <t>Data Processing</t>
  </si>
  <si>
    <t>Postage</t>
  </si>
  <si>
    <t>Office Supplies</t>
  </si>
  <si>
    <t>Radio, Pager Exp</t>
  </si>
  <si>
    <t>Cell Phone</t>
  </si>
  <si>
    <t>Bank &amp; Credit</t>
  </si>
  <si>
    <t>Travle &amp; Entertain</t>
  </si>
  <si>
    <t>T&amp;E Meals</t>
  </si>
  <si>
    <t>Contributions</t>
  </si>
  <si>
    <t>Mileage Reimburse</t>
  </si>
  <si>
    <t>Telemarketing</t>
  </si>
  <si>
    <t>Overhead allocation</t>
  </si>
  <si>
    <t>Overhead</t>
  </si>
  <si>
    <t>Earnings before Interest/taxes</t>
  </si>
  <si>
    <t>Overhead as a % to sales</t>
  </si>
  <si>
    <t>Earnings</t>
  </si>
  <si>
    <t>Earnings as a % of sales</t>
  </si>
  <si>
    <t>Departmental Overhead</t>
  </si>
  <si>
    <t>Benchmark</t>
  </si>
  <si>
    <t>Actual</t>
  </si>
  <si>
    <t>&gt; 22 %</t>
  </si>
  <si>
    <t>&lt; 55%</t>
  </si>
  <si>
    <t>&gt; 8 %</t>
  </si>
  <si>
    <t>&lt; 40%</t>
  </si>
  <si>
    <t>&gt;12 %</t>
  </si>
  <si>
    <t>Residential Other</t>
  </si>
  <si>
    <t>&gt; 13%</t>
  </si>
  <si>
    <t>&gt;24%</t>
  </si>
  <si>
    <t>&gt;1%</t>
  </si>
  <si>
    <t>&gt;3%</t>
  </si>
  <si>
    <t>&gt;7%</t>
  </si>
  <si>
    <t>&gt;46%</t>
  </si>
  <si>
    <t>&lt; 54%</t>
  </si>
  <si>
    <t>Action Items</t>
  </si>
  <si>
    <t>&gt; 6%</t>
  </si>
  <si>
    <t>&gt; 34 %</t>
  </si>
  <si>
    <t>&lt; 50%</t>
  </si>
  <si>
    <t>Departmental Break Even</t>
  </si>
  <si>
    <t>&gt;29%</t>
  </si>
  <si>
    <t>&gt;11%</t>
  </si>
  <si>
    <t>Extended warranties</t>
  </si>
  <si>
    <t>&gt;0.3%</t>
  </si>
  <si>
    <t>&gt;0.4%</t>
  </si>
  <si>
    <t>&gt;4%</t>
  </si>
  <si>
    <t>&gt;8%</t>
  </si>
  <si>
    <t>&gt;56%</t>
  </si>
  <si>
    <t>&lt; 44%</t>
  </si>
  <si>
    <t>&gt;13%</t>
  </si>
  <si>
    <t>&gt; 21 %</t>
  </si>
  <si>
    <t>&lt;12%</t>
  </si>
  <si>
    <t>Desired net Profit</t>
  </si>
  <si>
    <t>Minimum Sales Required</t>
  </si>
  <si>
    <t xml:space="preserve"> HVAC COACHING CORNER</t>
  </si>
  <si>
    <t>TOTAL OPERATING EXPENSE</t>
  </si>
  <si>
    <t>ENTER TOTAL OPERATING EXPENSE HERE</t>
  </si>
  <si>
    <t>REVENUE</t>
  </si>
  <si>
    <t>COST OF GOODS</t>
  </si>
  <si>
    <t>OVERHEAD</t>
  </si>
  <si>
    <t>R SERVICE</t>
  </si>
  <si>
    <t>R MAINTENANCE</t>
  </si>
  <si>
    <t>R REPLACEMENT</t>
  </si>
  <si>
    <t>R CONSTRUCTION</t>
  </si>
  <si>
    <t>R PLUMBING</t>
  </si>
  <si>
    <t>R ELECTRICAL</t>
  </si>
  <si>
    <t>R OTHER</t>
  </si>
  <si>
    <t>R IAQ</t>
  </si>
  <si>
    <t>C SERVICE</t>
  </si>
  <si>
    <t>C MAINTENANCE</t>
  </si>
  <si>
    <t>C REPLACEMENT</t>
  </si>
  <si>
    <t>C CONSTRUCTION</t>
  </si>
  <si>
    <t>C PLUMBING</t>
  </si>
  <si>
    <t>C ELECTRICAL</t>
  </si>
  <si>
    <t>C OTHER</t>
  </si>
  <si>
    <t>R = RESIDENTIAL</t>
  </si>
  <si>
    <t>C = COMMERCIAL</t>
  </si>
  <si>
    <t>&gt;50%</t>
  </si>
  <si>
    <t>TARGET &gt;5%</t>
  </si>
  <si>
    <t>TARGET &gt;4%</t>
  </si>
  <si>
    <t>TARGET  &gt;11%</t>
  </si>
  <si>
    <t>RESIDENTIAL SERVICE</t>
  </si>
  <si>
    <t>RESIDENTIAL MAINTENANCE</t>
  </si>
  <si>
    <t>RESIDENTIAL REPLACEMENT</t>
  </si>
  <si>
    <t>RESIDENTIAL NEW CONSTRUCTION</t>
  </si>
  <si>
    <t>RESIDENTIAL PLUMBING SERVICE</t>
  </si>
  <si>
    <t>RESIDENTIAL ELECTRICAL SERVICE</t>
  </si>
  <si>
    <t>RESIDENTIAL OTHER</t>
  </si>
  <si>
    <t>RESIDENTIAL IAQ</t>
  </si>
  <si>
    <t>COMMERCIAL SERVICE</t>
  </si>
  <si>
    <t>COMMERCIAL MAINTENANCE</t>
  </si>
  <si>
    <t>COMMERCIAL REPLACEMENT</t>
  </si>
  <si>
    <t>COMMERCIAL NEW CONSTRUCTION</t>
  </si>
  <si>
    <t>COMMERCIAL PLUMBING</t>
  </si>
  <si>
    <t>COMMERCIAL ELECTRIC</t>
  </si>
  <si>
    <t>COMMERCIAL OTHER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</si>
</sst>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-yy"/>
    <numFmt numFmtId="174" formatCode="&quot;$&quot;#,##0"/>
    <numFmt numFmtId="175" formatCode="0.0%"/>
    <numFmt numFmtId="176" formatCode="&quot;$&quot;#,##0.0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39"/>
      <name val="Arial"/>
      <family val="0"/>
    </font>
    <font>
      <b/>
      <sz val="6"/>
      <name val="Arial"/>
      <family val="0"/>
    </font>
    <font>
      <sz val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2"/>
      <color theme="10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2FFFF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10" fontId="2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right"/>
    </xf>
    <xf numFmtId="172" fontId="2" fillId="34" borderId="11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2" fontId="2" fillId="34" borderId="13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34" borderId="14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10" fontId="2" fillId="34" borderId="16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72" fontId="2" fillId="34" borderId="18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" fillId="34" borderId="20" xfId="0" applyFont="1" applyFill="1" applyBorder="1" applyAlignment="1">
      <alignment horizontal="right"/>
    </xf>
    <xf numFmtId="172" fontId="2" fillId="34" borderId="20" xfId="0" applyNumberFormat="1" applyFont="1" applyFill="1" applyBorder="1" applyAlignment="1">
      <alignment horizontal="left"/>
    </xf>
    <xf numFmtId="0" fontId="1" fillId="34" borderId="21" xfId="0" applyFont="1" applyFill="1" applyBorder="1" applyAlignment="1">
      <alignment/>
    </xf>
    <xf numFmtId="172" fontId="2" fillId="34" borderId="12" xfId="0" applyNumberFormat="1" applyFont="1" applyFill="1" applyBorder="1" applyAlignment="1">
      <alignment horizontal="center"/>
    </xf>
    <xf numFmtId="9" fontId="2" fillId="34" borderId="12" xfId="0" applyNumberFormat="1" applyFont="1" applyFill="1" applyBorder="1" applyAlignment="1">
      <alignment horizontal="center"/>
    </xf>
    <xf numFmtId="0" fontId="1" fillId="35" borderId="22" xfId="0" applyFont="1" applyFill="1" applyBorder="1" applyAlignment="1">
      <alignment horizontal="right"/>
    </xf>
    <xf numFmtId="172" fontId="2" fillId="35" borderId="23" xfId="0" applyNumberFormat="1" applyFont="1" applyFill="1" applyBorder="1" applyAlignment="1">
      <alignment horizontal="center"/>
    </xf>
    <xf numFmtId="9" fontId="2" fillId="35" borderId="24" xfId="0" applyNumberFormat="1" applyFont="1" applyFill="1" applyBorder="1" applyAlignment="1">
      <alignment horizontal="center"/>
    </xf>
    <xf numFmtId="0" fontId="1" fillId="35" borderId="25" xfId="0" applyFont="1" applyFill="1" applyBorder="1" applyAlignment="1">
      <alignment horizontal="right"/>
    </xf>
    <xf numFmtId="172" fontId="2" fillId="35" borderId="26" xfId="0" applyNumberFormat="1" applyFont="1" applyFill="1" applyBorder="1" applyAlignment="1">
      <alignment horizontal="center"/>
    </xf>
    <xf numFmtId="9" fontId="2" fillId="35" borderId="27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10" fontId="2" fillId="34" borderId="12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right"/>
    </xf>
    <xf numFmtId="0" fontId="0" fillId="36" borderId="10" xfId="0" applyFill="1" applyBorder="1" applyAlignment="1">
      <alignment/>
    </xf>
    <xf numFmtId="9" fontId="2" fillId="35" borderId="28" xfId="0" applyNumberFormat="1" applyFont="1" applyFill="1" applyBorder="1" applyAlignment="1">
      <alignment horizontal="center"/>
    </xf>
    <xf numFmtId="172" fontId="2" fillId="36" borderId="10" xfId="0" applyNumberFormat="1" applyFont="1" applyFill="1" applyBorder="1" applyAlignment="1">
      <alignment horizontal="center"/>
    </xf>
    <xf numFmtId="9" fontId="0" fillId="36" borderId="10" xfId="0" applyNumberFormat="1" applyFill="1" applyBorder="1" applyAlignment="1">
      <alignment horizontal="center" vertical="center"/>
    </xf>
    <xf numFmtId="9" fontId="0" fillId="36" borderId="10" xfId="0" applyNumberFormat="1" applyFill="1" applyBorder="1" applyAlignment="1">
      <alignment horizontal="center"/>
    </xf>
    <xf numFmtId="174" fontId="1" fillId="36" borderId="10" xfId="0" applyNumberFormat="1" applyFont="1" applyFill="1" applyBorder="1" applyAlignment="1">
      <alignment horizontal="right"/>
    </xf>
    <xf numFmtId="174" fontId="0" fillId="36" borderId="10" xfId="0" applyNumberFormat="1" applyFill="1" applyBorder="1" applyAlignment="1">
      <alignment/>
    </xf>
    <xf numFmtId="174" fontId="0" fillId="36" borderId="10" xfId="0" applyNumberFormat="1" applyFill="1" applyBorder="1" applyAlignment="1">
      <alignment horizontal="center"/>
    </xf>
    <xf numFmtId="174" fontId="0" fillId="36" borderId="10" xfId="0" applyNumberFormat="1" applyFill="1" applyBorder="1" applyAlignment="1">
      <alignment horizontal="center" vertical="center"/>
    </xf>
    <xf numFmtId="172" fontId="2" fillId="36" borderId="12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3" fillId="35" borderId="22" xfId="0" applyFont="1" applyFill="1" applyBorder="1" applyAlignment="1">
      <alignment horizontal="right"/>
    </xf>
    <xf numFmtId="0" fontId="3" fillId="35" borderId="25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174" fontId="3" fillId="36" borderId="10" xfId="0" applyNumberFormat="1" applyFont="1" applyFill="1" applyBorder="1" applyAlignment="1">
      <alignment horizontal="right"/>
    </xf>
    <xf numFmtId="172" fontId="3" fillId="34" borderId="11" xfId="0" applyNumberFormat="1" applyFont="1" applyFill="1" applyBorder="1" applyAlignment="1">
      <alignment horizontal="right"/>
    </xf>
    <xf numFmtId="172" fontId="3" fillId="36" borderId="10" xfId="0" applyNumberFormat="1" applyFont="1" applyFill="1" applyBorder="1" applyAlignment="1">
      <alignment horizontal="right"/>
    </xf>
    <xf numFmtId="172" fontId="3" fillId="36" borderId="12" xfId="0" applyNumberFormat="1" applyFont="1" applyFill="1" applyBorder="1" applyAlignment="1">
      <alignment horizontal="right"/>
    </xf>
    <xf numFmtId="172" fontId="3" fillId="35" borderId="23" xfId="0" applyNumberFormat="1" applyFont="1" applyFill="1" applyBorder="1" applyAlignment="1">
      <alignment horizontal="right"/>
    </xf>
    <xf numFmtId="172" fontId="3" fillId="35" borderId="26" xfId="0" applyNumberFormat="1" applyFont="1" applyFill="1" applyBorder="1" applyAlignment="1">
      <alignment horizontal="right"/>
    </xf>
    <xf numFmtId="10" fontId="3" fillId="34" borderId="12" xfId="0" applyNumberFormat="1" applyFont="1" applyFill="1" applyBorder="1" applyAlignment="1">
      <alignment horizontal="right"/>
    </xf>
    <xf numFmtId="9" fontId="4" fillId="36" borderId="10" xfId="0" applyNumberFormat="1" applyFont="1" applyFill="1" applyBorder="1" applyAlignment="1">
      <alignment horizontal="right" vertical="center"/>
    </xf>
    <xf numFmtId="174" fontId="4" fillId="36" borderId="10" xfId="0" applyNumberFormat="1" applyFont="1" applyFill="1" applyBorder="1" applyAlignment="1">
      <alignment horizontal="right"/>
    </xf>
    <xf numFmtId="9" fontId="4" fillId="36" borderId="10" xfId="0" applyNumberFormat="1" applyFont="1" applyFill="1" applyBorder="1" applyAlignment="1">
      <alignment horizontal="right"/>
    </xf>
    <xf numFmtId="174" fontId="4" fillId="36" borderId="10" xfId="0" applyNumberFormat="1" applyFont="1" applyFill="1" applyBorder="1" applyAlignment="1">
      <alignment horizontal="right" vertical="center"/>
    </xf>
    <xf numFmtId="9" fontId="3" fillId="36" borderId="10" xfId="0" applyNumberFormat="1" applyFont="1" applyFill="1" applyBorder="1" applyAlignment="1">
      <alignment horizontal="right" vertical="center"/>
    </xf>
    <xf numFmtId="9" fontId="3" fillId="36" borderId="10" xfId="0" applyNumberFormat="1" applyFont="1" applyFill="1" applyBorder="1" applyAlignment="1">
      <alignment horizontal="right"/>
    </xf>
    <xf numFmtId="174" fontId="3" fillId="36" borderId="10" xfId="0" applyNumberFormat="1" applyFont="1" applyFill="1" applyBorder="1" applyAlignment="1">
      <alignment horizontal="right" vertical="center"/>
    </xf>
    <xf numFmtId="175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4" borderId="11" xfId="0" applyFont="1" applyFill="1" applyBorder="1" applyAlignment="1">
      <alignment horizontal="center" wrapText="1"/>
    </xf>
    <xf numFmtId="172" fontId="1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36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right" vertical="center"/>
    </xf>
    <xf numFmtId="172" fontId="3" fillId="3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172" fontId="2" fillId="37" borderId="10" xfId="0" applyNumberFormat="1" applyFont="1" applyFill="1" applyBorder="1" applyAlignment="1" applyProtection="1">
      <alignment horizontal="center"/>
      <protection locked="0"/>
    </xf>
    <xf numFmtId="172" fontId="2" fillId="37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49" fillId="33" borderId="10" xfId="53" applyFont="1" applyFill="1" applyBorder="1" applyAlignment="1" applyProtection="1" quotePrefix="1">
      <alignment horizontal="right" vertical="center" wrapText="1"/>
      <protection locked="0"/>
    </xf>
    <xf numFmtId="0" fontId="7" fillId="33" borderId="10" xfId="0" applyFont="1" applyFill="1" applyBorder="1" applyAlignment="1" applyProtection="1">
      <alignment horizontal="right" vertical="center" wrapText="1"/>
      <protection locked="0"/>
    </xf>
    <xf numFmtId="172" fontId="2" fillId="37" borderId="13" xfId="0" applyNumberFormat="1" applyFont="1" applyFill="1" applyBorder="1" applyAlignment="1" applyProtection="1">
      <alignment horizontal="center"/>
      <protection locked="0"/>
    </xf>
    <xf numFmtId="0" fontId="2" fillId="37" borderId="14" xfId="0" applyFont="1" applyFill="1" applyBorder="1" applyAlignment="1" applyProtection="1">
      <alignment horizontal="right"/>
      <protection locked="0"/>
    </xf>
    <xf numFmtId="0" fontId="28" fillId="34" borderId="14" xfId="0" applyFont="1" applyFill="1" applyBorder="1" applyAlignment="1">
      <alignment horizontal="right" wrapText="1"/>
    </xf>
    <xf numFmtId="172" fontId="0" fillId="38" borderId="10" xfId="0" applyNumberForma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wrapText="1"/>
    </xf>
    <xf numFmtId="9" fontId="3" fillId="39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1" fillId="0" borderId="0" xfId="53" applyAlignment="1" applyProtection="1">
      <alignment horizontal="right" indent="1"/>
      <protection locked="0"/>
    </xf>
    <xf numFmtId="0" fontId="0" fillId="0" borderId="0" xfId="0" applyAlignment="1" applyProtection="1">
      <alignment horizontal="right" indent="1"/>
      <protection locked="0"/>
    </xf>
    <xf numFmtId="9" fontId="4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/>
    </xf>
    <xf numFmtId="0" fontId="5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3"/>
  <sheetViews>
    <sheetView tabSelected="1" zoomScale="125" zoomScaleNormal="125" workbookViewId="0" topLeftCell="A1">
      <selection activeCell="A1" sqref="A1"/>
    </sheetView>
  </sheetViews>
  <sheetFormatPr defaultColWidth="8.8515625" defaultRowHeight="12.75"/>
  <cols>
    <col min="1" max="1" width="19.00390625" style="102" customWidth="1"/>
    <col min="2" max="2" width="7.28125" style="3" customWidth="1"/>
    <col min="3" max="3" width="19.28125" style="3" customWidth="1"/>
    <col min="4" max="17" width="10.7109375" style="3" customWidth="1"/>
    <col min="18" max="39" width="9.140625" style="3" customWidth="1"/>
  </cols>
  <sheetData>
    <row r="1" ht="18.75" customHeight="1">
      <c r="A1" s="101" t="s">
        <v>168</v>
      </c>
    </row>
    <row r="2" spans="1:2" ht="18.75" customHeight="1">
      <c r="A2" s="101" t="s">
        <v>169</v>
      </c>
      <c r="B2" s="4" t="s">
        <v>0</v>
      </c>
    </row>
    <row r="3" spans="1:48" ht="18.75" customHeight="1">
      <c r="A3" s="101" t="s">
        <v>170</v>
      </c>
      <c r="B3" s="10" t="s">
        <v>2</v>
      </c>
      <c r="C3" s="10" t="s">
        <v>1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  <c r="M3" s="9" t="s">
        <v>29</v>
      </c>
      <c r="N3" s="9" t="s">
        <v>30</v>
      </c>
      <c r="O3" s="9" t="s">
        <v>31</v>
      </c>
      <c r="P3" s="9" t="s">
        <v>17</v>
      </c>
      <c r="Q3" s="9" t="s">
        <v>32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2"/>
      <c r="AO3" s="2"/>
      <c r="AP3" s="2"/>
      <c r="AQ3" s="2"/>
      <c r="AR3" s="2"/>
      <c r="AS3" s="2"/>
      <c r="AT3" s="2"/>
      <c r="AU3" s="2"/>
      <c r="AV3" s="2"/>
    </row>
    <row r="4" spans="1:17" ht="18.75" customHeight="1">
      <c r="A4" s="101" t="s">
        <v>171</v>
      </c>
      <c r="B4" s="9">
        <v>20</v>
      </c>
      <c r="C4" s="8" t="s">
        <v>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6">
        <f>SUM(D4:O4)</f>
        <v>0</v>
      </c>
      <c r="Q4" s="11" t="e">
        <f>P4/sales</f>
        <v>#DIV/0!</v>
      </c>
    </row>
    <row r="5" spans="1:17" ht="18.75" customHeight="1">
      <c r="A5" s="101" t="s">
        <v>172</v>
      </c>
      <c r="B5" s="9">
        <v>22</v>
      </c>
      <c r="C5" s="8" t="s">
        <v>4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6">
        <f aca="true" t="shared" si="0" ref="P5:P20">SUM(D5:O5)</f>
        <v>0</v>
      </c>
      <c r="Q5" s="11" t="e">
        <f aca="true" t="shared" si="1" ref="Q5:Q20">P5/sales</f>
        <v>#DIV/0!</v>
      </c>
    </row>
    <row r="6" spans="1:17" ht="18.75" customHeight="1">
      <c r="A6" s="101" t="s">
        <v>173</v>
      </c>
      <c r="B6" s="9">
        <v>21</v>
      </c>
      <c r="C6" s="8" t="s">
        <v>5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6">
        <f t="shared" si="0"/>
        <v>0</v>
      </c>
      <c r="Q6" s="11" t="e">
        <f t="shared" si="1"/>
        <v>#DIV/0!</v>
      </c>
    </row>
    <row r="7" spans="1:17" ht="18.75" customHeight="1">
      <c r="A7" s="101" t="s">
        <v>174</v>
      </c>
      <c r="B7" s="9">
        <v>23</v>
      </c>
      <c r="C7" s="8" t="s">
        <v>6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6">
        <f t="shared" si="0"/>
        <v>0</v>
      </c>
      <c r="Q7" s="11" t="e">
        <f t="shared" si="1"/>
        <v>#DIV/0!</v>
      </c>
    </row>
    <row r="8" spans="1:17" ht="18.75" customHeight="1">
      <c r="A8" s="101" t="s">
        <v>175</v>
      </c>
      <c r="B8" s="9">
        <v>24</v>
      </c>
      <c r="C8" s="8" t="s">
        <v>7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6">
        <f t="shared" si="0"/>
        <v>0</v>
      </c>
      <c r="Q8" s="11" t="e">
        <f t="shared" si="1"/>
        <v>#DIV/0!</v>
      </c>
    </row>
    <row r="9" spans="1:17" ht="18.75" customHeight="1">
      <c r="A9" s="101" t="s">
        <v>176</v>
      </c>
      <c r="B9" s="9">
        <v>25</v>
      </c>
      <c r="C9" s="8" t="s">
        <v>8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6">
        <f t="shared" si="0"/>
        <v>0</v>
      </c>
      <c r="Q9" s="11" t="e">
        <f t="shared" si="1"/>
        <v>#DIV/0!</v>
      </c>
    </row>
    <row r="10" spans="1:17" ht="18.75" customHeight="1">
      <c r="A10" s="101" t="s">
        <v>177</v>
      </c>
      <c r="B10" s="9">
        <v>26</v>
      </c>
      <c r="C10" s="8" t="s">
        <v>138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6">
        <f t="shared" si="0"/>
        <v>0</v>
      </c>
      <c r="Q10" s="11" t="e">
        <f t="shared" si="1"/>
        <v>#DIV/0!</v>
      </c>
    </row>
    <row r="11" spans="1:17" ht="18.75" customHeight="1">
      <c r="A11" s="101" t="s">
        <v>178</v>
      </c>
      <c r="B11" s="9">
        <v>50</v>
      </c>
      <c r="C11" s="8" t="s">
        <v>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6">
        <f t="shared" si="0"/>
        <v>0</v>
      </c>
      <c r="Q11" s="11" t="e">
        <f t="shared" si="1"/>
        <v>#DIV/0!</v>
      </c>
    </row>
    <row r="12" spans="1:17" ht="18.75" customHeight="1">
      <c r="A12" s="101" t="s">
        <v>179</v>
      </c>
      <c r="B12" s="9">
        <v>10</v>
      </c>
      <c r="C12" s="8" t="s">
        <v>10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6">
        <f t="shared" si="0"/>
        <v>0</v>
      </c>
      <c r="Q12" s="11" t="e">
        <f t="shared" si="1"/>
        <v>#DIV/0!</v>
      </c>
    </row>
    <row r="13" spans="1:17" ht="18.75" customHeight="1">
      <c r="A13" s="101" t="s">
        <v>180</v>
      </c>
      <c r="B13" s="9">
        <v>12</v>
      </c>
      <c r="C13" s="8" t="s">
        <v>11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6">
        <f t="shared" si="0"/>
        <v>0</v>
      </c>
      <c r="Q13" s="11" t="e">
        <f t="shared" si="1"/>
        <v>#DIV/0!</v>
      </c>
    </row>
    <row r="14" spans="1:17" ht="18.75" customHeight="1">
      <c r="A14" s="101" t="s">
        <v>181</v>
      </c>
      <c r="B14" s="9">
        <v>11</v>
      </c>
      <c r="C14" s="8" t="s">
        <v>12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6">
        <f t="shared" si="0"/>
        <v>0</v>
      </c>
      <c r="Q14" s="11" t="e">
        <f t="shared" si="1"/>
        <v>#DIV/0!</v>
      </c>
    </row>
    <row r="15" spans="1:17" ht="18.75" customHeight="1">
      <c r="A15" s="101" t="s">
        <v>182</v>
      </c>
      <c r="B15" s="9">
        <v>13</v>
      </c>
      <c r="C15" s="8" t="s">
        <v>13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6">
        <f t="shared" si="0"/>
        <v>0</v>
      </c>
      <c r="Q15" s="11" t="e">
        <f t="shared" si="1"/>
        <v>#DIV/0!</v>
      </c>
    </row>
    <row r="16" spans="1:17" ht="18.75" customHeight="1">
      <c r="A16" s="101" t="s">
        <v>183</v>
      </c>
      <c r="B16" s="9">
        <v>14</v>
      </c>
      <c r="C16" s="8" t="s">
        <v>14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6">
        <f t="shared" si="0"/>
        <v>0</v>
      </c>
      <c r="Q16" s="11" t="e">
        <f t="shared" si="1"/>
        <v>#DIV/0!</v>
      </c>
    </row>
    <row r="17" spans="1:17" ht="18.75" customHeight="1">
      <c r="A17" s="101" t="s">
        <v>184</v>
      </c>
      <c r="B17" s="9">
        <v>15</v>
      </c>
      <c r="C17" s="8" t="s">
        <v>15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6">
        <f t="shared" si="0"/>
        <v>0</v>
      </c>
      <c r="Q17" s="11" t="e">
        <f t="shared" si="1"/>
        <v>#DIV/0!</v>
      </c>
    </row>
    <row r="18" spans="1:17" ht="18" customHeight="1">
      <c r="A18" s="101" t="s">
        <v>185</v>
      </c>
      <c r="B18" s="9">
        <v>16</v>
      </c>
      <c r="C18" s="8" t="s">
        <v>16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6">
        <f t="shared" si="0"/>
        <v>0</v>
      </c>
      <c r="Q18" s="11" t="e">
        <f t="shared" si="1"/>
        <v>#DIV/0!</v>
      </c>
    </row>
    <row r="19" spans="3:17" ht="18.75" customHeight="1">
      <c r="C19" s="8" t="s">
        <v>17</v>
      </c>
      <c r="D19" s="6">
        <f aca="true" t="shared" si="2" ref="D19:O19">SUM(D4:D18)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0"/>
        <v>0</v>
      </c>
      <c r="Q19" s="11" t="e">
        <f t="shared" si="1"/>
        <v>#DIV/0!</v>
      </c>
    </row>
    <row r="20" spans="3:17" ht="18.75" customHeight="1">
      <c r="C20" s="8" t="s">
        <v>18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6">
        <f t="shared" si="0"/>
        <v>0</v>
      </c>
      <c r="Q20" s="11" t="e">
        <f t="shared" si="1"/>
        <v>#DIV/0!</v>
      </c>
    </row>
    <row r="21" spans="3:17" ht="18.75" customHeight="1">
      <c r="C21" s="8" t="s">
        <v>19</v>
      </c>
      <c r="D21" s="7" t="e">
        <f aca="true" t="shared" si="3" ref="D21:P21">D20/D19</f>
        <v>#DIV/0!</v>
      </c>
      <c r="E21" s="7" t="e">
        <f t="shared" si="3"/>
        <v>#DIV/0!</v>
      </c>
      <c r="F21" s="7" t="e">
        <f t="shared" si="3"/>
        <v>#DIV/0!</v>
      </c>
      <c r="G21" s="7" t="e">
        <f t="shared" si="3"/>
        <v>#DIV/0!</v>
      </c>
      <c r="H21" s="7" t="e">
        <f t="shared" si="3"/>
        <v>#DIV/0!</v>
      </c>
      <c r="I21" s="7" t="e">
        <f t="shared" si="3"/>
        <v>#DIV/0!</v>
      </c>
      <c r="J21" s="7" t="e">
        <f t="shared" si="3"/>
        <v>#DIV/0!</v>
      </c>
      <c r="K21" s="7" t="e">
        <f t="shared" si="3"/>
        <v>#DIV/0!</v>
      </c>
      <c r="L21" s="7" t="e">
        <f t="shared" si="3"/>
        <v>#DIV/0!</v>
      </c>
      <c r="M21" s="7" t="e">
        <f t="shared" si="3"/>
        <v>#DIV/0!</v>
      </c>
      <c r="N21" s="7" t="e">
        <f t="shared" si="3"/>
        <v>#DIV/0!</v>
      </c>
      <c r="O21" s="7" t="e">
        <f t="shared" si="3"/>
        <v>#DIV/0!</v>
      </c>
      <c r="P21" s="7" t="e">
        <f t="shared" si="3"/>
        <v>#DIV/0!</v>
      </c>
      <c r="Q21" s="6"/>
    </row>
    <row r="22" ht="18.75" customHeight="1">
      <c r="A22" s="102" t="s">
        <v>186</v>
      </c>
    </row>
    <row r="23" ht="18.75" customHeight="1">
      <c r="A23" s="102" t="s">
        <v>187</v>
      </c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sheet="1" objects="1" scenarios="1" selectLockedCells="1"/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13" right="0.46" top="1" bottom="1" header="0.5" footer="0.5"/>
  <pageSetup orientation="landscape" paperSize="5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A11" sqref="A11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0" customWidth="1"/>
    <col min="5" max="5" width="17.8515625" style="0" customWidth="1"/>
    <col min="6" max="6" width="84.00390625" style="99" customWidth="1"/>
  </cols>
  <sheetData>
    <row r="1" spans="1:6" ht="21">
      <c r="A1" s="101" t="s">
        <v>168</v>
      </c>
      <c r="B1" s="105" t="s">
        <v>198</v>
      </c>
      <c r="C1" s="106"/>
      <c r="D1" s="82">
        <v>26</v>
      </c>
      <c r="F1" s="99">
        <v>15</v>
      </c>
    </row>
    <row r="2" spans="1:6" ht="18.75" customHeight="1">
      <c r="A2" s="101" t="s">
        <v>169</v>
      </c>
      <c r="B2" s="54" t="s">
        <v>34</v>
      </c>
      <c r="C2" s="61">
        <f>'P&amp;L pro forma'!H4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forma'!H5</f>
        <v>0</v>
      </c>
      <c r="D3" s="103" t="e">
        <f aca="true" t="shared" si="0" ref="D3:D23">C3/resotherreviewsales</f>
        <v>#DIV/0!</v>
      </c>
      <c r="E3" s="74"/>
    </row>
    <row r="4" spans="1:5" ht="18.75" customHeight="1">
      <c r="A4" s="101" t="s">
        <v>171</v>
      </c>
      <c r="B4" s="55" t="s">
        <v>35</v>
      </c>
      <c r="C4" s="62">
        <f>'P&amp;L pro forma'!H6</f>
        <v>0</v>
      </c>
      <c r="D4" s="103" t="e">
        <f t="shared" si="0"/>
        <v>#DIV/0!</v>
      </c>
      <c r="E4" s="74"/>
    </row>
    <row r="5" spans="1:5" ht="18.75" customHeight="1">
      <c r="A5" s="101" t="s">
        <v>172</v>
      </c>
      <c r="B5" s="55" t="s">
        <v>36</v>
      </c>
      <c r="C5" s="62">
        <f>'P&amp;L pro forma'!H7</f>
        <v>0</v>
      </c>
      <c r="D5" s="103" t="e">
        <f t="shared" si="0"/>
        <v>#DIV/0!</v>
      </c>
      <c r="E5" s="74"/>
    </row>
    <row r="6" spans="1:5" ht="18.75" customHeight="1">
      <c r="A6" s="101" t="s">
        <v>173</v>
      </c>
      <c r="B6" s="55" t="s">
        <v>37</v>
      </c>
      <c r="C6" s="62">
        <f>'P&amp;L pro forma'!H8</f>
        <v>0</v>
      </c>
      <c r="D6" s="103" t="e">
        <f t="shared" si="0"/>
        <v>#DIV/0!</v>
      </c>
      <c r="E6" s="74"/>
    </row>
    <row r="7" spans="1:5" ht="18.75" customHeight="1">
      <c r="A7" s="101" t="s">
        <v>174</v>
      </c>
      <c r="B7" s="55" t="s">
        <v>38</v>
      </c>
      <c r="C7" s="62">
        <f>'P&amp;L pro forma'!H9</f>
        <v>0</v>
      </c>
      <c r="D7" s="103" t="e">
        <f t="shared" si="0"/>
        <v>#DIV/0!</v>
      </c>
      <c r="E7" s="74"/>
    </row>
    <row r="8" spans="1:5" ht="18.75" customHeight="1">
      <c r="A8" s="101" t="s">
        <v>175</v>
      </c>
      <c r="B8" s="55" t="s">
        <v>39</v>
      </c>
      <c r="C8" s="62">
        <f>'P&amp;L pro forma'!H10</f>
        <v>0</v>
      </c>
      <c r="D8" s="103" t="e">
        <f t="shared" si="0"/>
        <v>#DIV/0!</v>
      </c>
      <c r="E8" s="74"/>
    </row>
    <row r="9" spans="1:5" ht="18.75" customHeight="1">
      <c r="A9" s="101" t="s">
        <v>176</v>
      </c>
      <c r="B9" s="55" t="s">
        <v>40</v>
      </c>
      <c r="C9" s="62">
        <f>'P&amp;L pro forma'!H11</f>
        <v>0</v>
      </c>
      <c r="D9" s="103" t="e">
        <f t="shared" si="0"/>
        <v>#DIV/0!</v>
      </c>
      <c r="E9" s="74"/>
    </row>
    <row r="10" spans="1:5" ht="18.75" customHeight="1">
      <c r="A10" s="101" t="s">
        <v>177</v>
      </c>
      <c r="B10" s="55" t="s">
        <v>41</v>
      </c>
      <c r="C10" s="62">
        <f>'P&amp;L pro forma'!H12</f>
        <v>0</v>
      </c>
      <c r="D10" s="103" t="e">
        <f t="shared" si="0"/>
        <v>#DIV/0!</v>
      </c>
      <c r="E10" s="74"/>
    </row>
    <row r="11" spans="1:5" ht="18.75" customHeight="1">
      <c r="A11" s="101" t="s">
        <v>178</v>
      </c>
      <c r="B11" s="55" t="s">
        <v>42</v>
      </c>
      <c r="C11" s="62">
        <f>'P&amp;L pro forma'!H13</f>
        <v>0</v>
      </c>
      <c r="D11" s="103" t="e">
        <f t="shared" si="0"/>
        <v>#DIV/0!</v>
      </c>
      <c r="E11" s="74"/>
    </row>
    <row r="12" spans="1:5" ht="18.75" customHeight="1">
      <c r="A12" s="101" t="s">
        <v>179</v>
      </c>
      <c r="B12" s="55" t="s">
        <v>43</v>
      </c>
      <c r="C12" s="62">
        <f>'P&amp;L pro forma'!H14</f>
        <v>0</v>
      </c>
      <c r="D12" s="103" t="e">
        <f t="shared" si="0"/>
        <v>#DIV/0!</v>
      </c>
      <c r="E12" s="74">
        <v>0.07</v>
      </c>
    </row>
    <row r="13" spans="1:5" ht="18.75" customHeight="1">
      <c r="A13" s="101" t="s">
        <v>180</v>
      </c>
      <c r="B13" s="55" t="s">
        <v>44</v>
      </c>
      <c r="C13" s="62">
        <f>'P&amp;L pro forma'!H15</f>
        <v>0</v>
      </c>
      <c r="D13" s="103" t="e">
        <f t="shared" si="0"/>
        <v>#DIV/0!</v>
      </c>
      <c r="E13" s="74">
        <v>0.07</v>
      </c>
    </row>
    <row r="14" spans="1:5" ht="18.75" customHeight="1" thickBot="1">
      <c r="A14" s="101" t="s">
        <v>181</v>
      </c>
      <c r="B14" s="56" t="s">
        <v>45</v>
      </c>
      <c r="C14" s="63">
        <f>'P&amp;L pro forma'!H16</f>
        <v>0</v>
      </c>
      <c r="D14" s="103" t="e">
        <f t="shared" si="0"/>
        <v>#DIV/0!</v>
      </c>
      <c r="E14" s="74"/>
    </row>
    <row r="15" spans="1:5" ht="18.75" customHeight="1">
      <c r="A15" s="101" t="s">
        <v>182</v>
      </c>
      <c r="B15" s="57"/>
      <c r="C15" s="64"/>
      <c r="D15" s="103"/>
      <c r="E15" s="74"/>
    </row>
    <row r="16" spans="1:5" ht="18.75" customHeight="1" thickBot="1">
      <c r="A16" s="101" t="s">
        <v>183</v>
      </c>
      <c r="B16" s="58"/>
      <c r="C16" s="65"/>
      <c r="D16" s="103"/>
      <c r="E16" s="74"/>
    </row>
    <row r="17" spans="1:5" ht="18.75" customHeight="1">
      <c r="A17" s="101" t="s">
        <v>184</v>
      </c>
      <c r="B17" s="54" t="s">
        <v>46</v>
      </c>
      <c r="C17" s="61">
        <f>'P&amp;L pro forma'!H19</f>
        <v>0</v>
      </c>
      <c r="D17" s="103" t="e">
        <f t="shared" si="0"/>
        <v>#DIV/0!</v>
      </c>
      <c r="E17" s="74"/>
    </row>
    <row r="18" spans="1:5" ht="18" customHeight="1">
      <c r="A18" s="101" t="s">
        <v>185</v>
      </c>
      <c r="B18" s="55" t="s">
        <v>58</v>
      </c>
      <c r="C18" s="62">
        <f>'P&amp;L pro forma'!H20</f>
        <v>0</v>
      </c>
      <c r="D18" s="103" t="e">
        <f t="shared" si="0"/>
        <v>#DIV/0!</v>
      </c>
      <c r="E18" s="74" t="s">
        <v>159</v>
      </c>
    </row>
    <row r="19" spans="1:5" ht="18.75" customHeight="1">
      <c r="A19" s="91"/>
      <c r="B19" s="56" t="s">
        <v>57</v>
      </c>
      <c r="C19" s="66" t="e">
        <f>'P&amp;L pro forma'!H21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67" t="e">
        <f>'P&amp;L pro forma'!H22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8" t="e">
        <f>'P&amp;L pro forma'!H23</f>
        <v>#DIV/0!</v>
      </c>
      <c r="D21" s="103" t="e">
        <f t="shared" si="0"/>
        <v>#DIV/0!</v>
      </c>
      <c r="E21" s="74"/>
    </row>
    <row r="22" spans="2:6" ht="18.75" customHeight="1">
      <c r="B22" s="59" t="s">
        <v>127</v>
      </c>
      <c r="C22" s="69" t="e">
        <f>'P&amp;L pro forma'!H24</f>
        <v>#DIV/0!</v>
      </c>
      <c r="D22" s="103" t="e">
        <f t="shared" si="0"/>
        <v>#DIV/0!</v>
      </c>
      <c r="E22" s="74"/>
      <c r="F22" s="99">
        <v>12</v>
      </c>
    </row>
    <row r="23" spans="2:5" ht="18.75" customHeight="1">
      <c r="B23" s="59" t="s">
        <v>128</v>
      </c>
      <c r="C23" s="70" t="e">
        <f>'P&amp;L pro forma'!H25</f>
        <v>#DIV/0!</v>
      </c>
      <c r="D23" s="103" t="e">
        <f t="shared" si="0"/>
        <v>#DIV/0!</v>
      </c>
      <c r="E23" s="74" t="s">
        <v>162</v>
      </c>
    </row>
    <row r="24" spans="2:5" ht="18.75" customHeight="1">
      <c r="B24" s="59" t="s">
        <v>129</v>
      </c>
      <c r="C24" s="47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0.15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fitToHeight="1" fitToWidth="1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2" sqref="A12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80" customWidth="1"/>
    <col min="5" max="5" width="17.8515625" style="0" customWidth="1"/>
    <col min="6" max="6" width="84.00390625" style="99" customWidth="1"/>
  </cols>
  <sheetData>
    <row r="1" spans="1:4" ht="21">
      <c r="A1" s="101" t="s">
        <v>168</v>
      </c>
      <c r="B1" s="105" t="s">
        <v>199</v>
      </c>
      <c r="C1" s="106"/>
      <c r="D1" s="81">
        <f>'P&amp;L pro forma'!$I$2</f>
        <v>50</v>
      </c>
    </row>
    <row r="2" spans="1:6" ht="18.75" customHeight="1">
      <c r="A2" s="101" t="s">
        <v>169</v>
      </c>
      <c r="B2" s="54" t="s">
        <v>34</v>
      </c>
      <c r="C2" s="61">
        <f>'P&amp;L pro forma'!I4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forma'!I5</f>
        <v>0</v>
      </c>
      <c r="D3" s="74" t="e">
        <f aca="true" t="shared" si="0" ref="D3:D23">C3/IAQreviewsales</f>
        <v>#DIV/0!</v>
      </c>
      <c r="E3" s="74" t="s">
        <v>160</v>
      </c>
    </row>
    <row r="4" spans="1:5" ht="18.75" customHeight="1">
      <c r="A4" s="101" t="s">
        <v>171</v>
      </c>
      <c r="B4" s="55" t="s">
        <v>35</v>
      </c>
      <c r="C4" s="62">
        <f>'P&amp;L pro forma'!I6</f>
        <v>0</v>
      </c>
      <c r="D4" s="74" t="e">
        <f t="shared" si="0"/>
        <v>#DIV/0!</v>
      </c>
      <c r="E4" s="74" t="s">
        <v>161</v>
      </c>
    </row>
    <row r="5" spans="1:5" ht="18.75" customHeight="1">
      <c r="A5" s="101" t="s">
        <v>172</v>
      </c>
      <c r="B5" s="55" t="s">
        <v>36</v>
      </c>
      <c r="C5" s="62">
        <f>'P&amp;L pro forma'!I7</f>
        <v>0</v>
      </c>
      <c r="D5" s="74" t="e">
        <f t="shared" si="0"/>
        <v>#DIV/0!</v>
      </c>
      <c r="E5" s="74"/>
    </row>
    <row r="6" spans="1:5" ht="18.75" customHeight="1">
      <c r="A6" s="101" t="s">
        <v>173</v>
      </c>
      <c r="B6" s="55" t="s">
        <v>37</v>
      </c>
      <c r="C6" s="62">
        <f>'P&amp;L pro forma'!I8</f>
        <v>0</v>
      </c>
      <c r="D6" s="74" t="e">
        <f t="shared" si="0"/>
        <v>#DIV/0!</v>
      </c>
      <c r="E6" s="74"/>
    </row>
    <row r="7" spans="1:5" ht="18.75" customHeight="1">
      <c r="A7" s="101" t="s">
        <v>174</v>
      </c>
      <c r="B7" s="55" t="s">
        <v>38</v>
      </c>
      <c r="C7" s="62">
        <f>'P&amp;L pro forma'!I9</f>
        <v>0</v>
      </c>
      <c r="D7" s="74" t="e">
        <f t="shared" si="0"/>
        <v>#DIV/0!</v>
      </c>
      <c r="E7" s="74"/>
    </row>
    <row r="8" spans="1:5" ht="18.75" customHeight="1">
      <c r="A8" s="101" t="s">
        <v>175</v>
      </c>
      <c r="B8" s="55" t="s">
        <v>39</v>
      </c>
      <c r="C8" s="62">
        <f>'P&amp;L pro forma'!I10</f>
        <v>0</v>
      </c>
      <c r="D8" s="74" t="e">
        <f t="shared" si="0"/>
        <v>#DIV/0!</v>
      </c>
      <c r="E8" s="74"/>
    </row>
    <row r="9" spans="1:5" ht="18.75" customHeight="1">
      <c r="A9" s="101" t="s">
        <v>176</v>
      </c>
      <c r="B9" s="55" t="s">
        <v>40</v>
      </c>
      <c r="C9" s="62">
        <f>'P&amp;L pro forma'!I11</f>
        <v>0</v>
      </c>
      <c r="D9" s="74" t="e">
        <f t="shared" si="0"/>
        <v>#DIV/0!</v>
      </c>
      <c r="E9" s="74"/>
    </row>
    <row r="10" spans="1:5" ht="18.75" customHeight="1">
      <c r="A10" s="101" t="s">
        <v>177</v>
      </c>
      <c r="B10" s="55" t="s">
        <v>41</v>
      </c>
      <c r="C10" s="62">
        <f>'P&amp;L pro forma'!I12</f>
        <v>0</v>
      </c>
      <c r="D10" s="74" t="e">
        <f t="shared" si="0"/>
        <v>#DIV/0!</v>
      </c>
      <c r="E10" s="74"/>
    </row>
    <row r="11" spans="1:5" ht="18.75" customHeight="1">
      <c r="A11" s="101" t="s">
        <v>178</v>
      </c>
      <c r="B11" s="55" t="s">
        <v>42</v>
      </c>
      <c r="C11" s="62">
        <f>'P&amp;L pro forma'!I13</f>
        <v>0</v>
      </c>
      <c r="D11" s="74" t="e">
        <f t="shared" si="0"/>
        <v>#DIV/0!</v>
      </c>
      <c r="E11" s="74"/>
    </row>
    <row r="12" spans="1:5" ht="18.75" customHeight="1">
      <c r="A12" s="101" t="s">
        <v>179</v>
      </c>
      <c r="B12" s="55" t="s">
        <v>43</v>
      </c>
      <c r="C12" s="62">
        <f>'P&amp;L pro forma'!I14</f>
        <v>0</v>
      </c>
      <c r="D12" s="74" t="e">
        <f t="shared" si="0"/>
        <v>#DIV/0!</v>
      </c>
      <c r="E12" s="74">
        <v>0.07</v>
      </c>
    </row>
    <row r="13" spans="1:5" ht="18.75" customHeight="1">
      <c r="A13" s="101" t="s">
        <v>180</v>
      </c>
      <c r="B13" s="55" t="s">
        <v>44</v>
      </c>
      <c r="C13" s="62">
        <f>'P&amp;L pro forma'!I15</f>
        <v>0</v>
      </c>
      <c r="D13" s="74" t="e">
        <f t="shared" si="0"/>
        <v>#DIV/0!</v>
      </c>
      <c r="E13" s="74">
        <v>0.07</v>
      </c>
    </row>
    <row r="14" spans="1:5" ht="18.75" customHeight="1" thickBot="1">
      <c r="A14" s="101" t="s">
        <v>181</v>
      </c>
      <c r="B14" s="56" t="s">
        <v>45</v>
      </c>
      <c r="C14" s="63">
        <f>'P&amp;L pro forma'!I16</f>
        <v>0</v>
      </c>
      <c r="D14" s="74" t="e">
        <f t="shared" si="0"/>
        <v>#DIV/0!</v>
      </c>
      <c r="E14" s="74"/>
    </row>
    <row r="15" spans="1:5" ht="18.75" customHeight="1">
      <c r="A15" s="101" t="s">
        <v>182</v>
      </c>
      <c r="B15" s="57"/>
      <c r="C15" s="64"/>
      <c r="D15" s="74"/>
      <c r="E15" s="74"/>
    </row>
    <row r="16" spans="1:5" ht="18.75" customHeight="1" thickBot="1">
      <c r="A16" s="101" t="s">
        <v>183</v>
      </c>
      <c r="B16" s="58"/>
      <c r="C16" s="65"/>
      <c r="D16" s="74"/>
      <c r="E16" s="74"/>
    </row>
    <row r="17" spans="1:5" ht="18.75" customHeight="1">
      <c r="A17" s="101" t="s">
        <v>184</v>
      </c>
      <c r="B17" s="54" t="s">
        <v>46</v>
      </c>
      <c r="C17" s="61">
        <f>'P&amp;L pro forma'!I19</f>
        <v>0</v>
      </c>
      <c r="D17" s="103" t="e">
        <f t="shared" si="0"/>
        <v>#DIV/0!</v>
      </c>
      <c r="E17" s="74"/>
    </row>
    <row r="18" spans="1:5" ht="18" customHeight="1">
      <c r="A18" s="101" t="s">
        <v>185</v>
      </c>
      <c r="B18" s="55" t="s">
        <v>58</v>
      </c>
      <c r="C18" s="62">
        <f>'P&amp;L pro forma'!I20</f>
        <v>0</v>
      </c>
      <c r="D18" s="103" t="e">
        <f t="shared" si="0"/>
        <v>#DIV/0!</v>
      </c>
      <c r="E18" s="74" t="s">
        <v>134</v>
      </c>
    </row>
    <row r="19" spans="1:5" ht="18.75" customHeight="1">
      <c r="A19" s="91"/>
      <c r="B19" s="56" t="s">
        <v>57</v>
      </c>
      <c r="C19" s="66" t="e">
        <f>'P&amp;L pro forma'!I21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67" t="e">
        <f>'P&amp;L pro forma'!I22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8" t="e">
        <f>'P&amp;L pro forma'!I23</f>
        <v>#DIV/0!</v>
      </c>
      <c r="D21" s="103" t="e">
        <f t="shared" si="0"/>
        <v>#DIV/0!</v>
      </c>
      <c r="E21" s="74"/>
    </row>
    <row r="22" spans="2:5" ht="18.75" customHeight="1">
      <c r="B22" s="59" t="s">
        <v>127</v>
      </c>
      <c r="C22" s="69" t="e">
        <f>'P&amp;L pro forma'!I24</f>
        <v>#DIV/0!</v>
      </c>
      <c r="D22" s="103" t="e">
        <f t="shared" si="0"/>
        <v>#DIV/0!</v>
      </c>
      <c r="E22" s="74"/>
    </row>
    <row r="23" spans="2:5" ht="18.75" customHeight="1">
      <c r="B23" s="59" t="s">
        <v>128</v>
      </c>
      <c r="C23" s="70" t="e">
        <f>'P&amp;L pro forma'!I25</f>
        <v>#DIV/0!</v>
      </c>
      <c r="D23" s="103" t="e">
        <f t="shared" si="0"/>
        <v>#DIV/0!</v>
      </c>
      <c r="E23" s="74"/>
    </row>
    <row r="24" spans="2:5" ht="18.75" customHeight="1">
      <c r="B24" s="59" t="s">
        <v>129</v>
      </c>
      <c r="C24" s="47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3" sqref="A13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80" customWidth="1"/>
    <col min="5" max="5" width="17.8515625" style="0" customWidth="1"/>
    <col min="6" max="6" width="84.00390625" style="99" customWidth="1"/>
  </cols>
  <sheetData>
    <row r="1" spans="1:4" ht="21">
      <c r="A1" s="101" t="s">
        <v>168</v>
      </c>
      <c r="B1" s="105" t="s">
        <v>200</v>
      </c>
      <c r="C1" s="106"/>
      <c r="D1" s="81">
        <v>10</v>
      </c>
    </row>
    <row r="2" spans="1:6" ht="18.75" customHeight="1">
      <c r="A2" s="101" t="s">
        <v>169</v>
      </c>
      <c r="B2" s="54" t="s">
        <v>34</v>
      </c>
      <c r="C2" s="61">
        <f>'P&amp;L pro forma'!J4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forma'!J5</f>
        <v>0</v>
      </c>
      <c r="D3" s="83" t="e">
        <f aca="true" t="shared" si="0" ref="D3:D23">C3/Comservicereviewsales</f>
        <v>#DIV/0!</v>
      </c>
      <c r="E3" s="74" t="s">
        <v>160</v>
      </c>
    </row>
    <row r="4" spans="1:5" ht="18.75" customHeight="1">
      <c r="A4" s="101" t="s">
        <v>171</v>
      </c>
      <c r="B4" s="55" t="s">
        <v>35</v>
      </c>
      <c r="C4" s="62">
        <f>'P&amp;L pro forma'!J6</f>
        <v>0</v>
      </c>
      <c r="D4" s="83" t="e">
        <f t="shared" si="0"/>
        <v>#DIV/0!</v>
      </c>
      <c r="E4" s="74" t="s">
        <v>161</v>
      </c>
    </row>
    <row r="5" spans="1:5" ht="18.75" customHeight="1">
      <c r="A5" s="101" t="s">
        <v>172</v>
      </c>
      <c r="B5" s="55" t="s">
        <v>36</v>
      </c>
      <c r="C5" s="62">
        <f>'P&amp;L pro forma'!J7</f>
        <v>0</v>
      </c>
      <c r="D5" s="83" t="e">
        <f t="shared" si="0"/>
        <v>#DIV/0!</v>
      </c>
      <c r="E5" s="74"/>
    </row>
    <row r="6" spans="1:5" ht="18.75" customHeight="1">
      <c r="A6" s="101" t="s">
        <v>173</v>
      </c>
      <c r="B6" s="55" t="s">
        <v>37</v>
      </c>
      <c r="C6" s="62">
        <f>'P&amp;L pro forma'!J8</f>
        <v>0</v>
      </c>
      <c r="D6" s="83" t="e">
        <f t="shared" si="0"/>
        <v>#DIV/0!</v>
      </c>
      <c r="E6" s="74"/>
    </row>
    <row r="7" spans="1:5" ht="18.75" customHeight="1">
      <c r="A7" s="101" t="s">
        <v>174</v>
      </c>
      <c r="B7" s="55" t="s">
        <v>38</v>
      </c>
      <c r="C7" s="62">
        <f>'P&amp;L pro forma'!J9</f>
        <v>0</v>
      </c>
      <c r="D7" s="83" t="e">
        <f t="shared" si="0"/>
        <v>#DIV/0!</v>
      </c>
      <c r="E7" s="74"/>
    </row>
    <row r="8" spans="1:5" ht="18.75" customHeight="1">
      <c r="A8" s="101" t="s">
        <v>175</v>
      </c>
      <c r="B8" s="55" t="s">
        <v>39</v>
      </c>
      <c r="C8" s="62">
        <f>'P&amp;L pro forma'!J10</f>
        <v>0</v>
      </c>
      <c r="D8" s="83" t="e">
        <f t="shared" si="0"/>
        <v>#DIV/0!</v>
      </c>
      <c r="E8" s="74"/>
    </row>
    <row r="9" spans="1:5" ht="18.75" customHeight="1">
      <c r="A9" s="101" t="s">
        <v>176</v>
      </c>
      <c r="B9" s="55" t="s">
        <v>40</v>
      </c>
      <c r="C9" s="62">
        <f>'P&amp;L pro forma'!J11</f>
        <v>0</v>
      </c>
      <c r="D9" s="83" t="e">
        <f t="shared" si="0"/>
        <v>#DIV/0!</v>
      </c>
      <c r="E9" s="74"/>
    </row>
    <row r="10" spans="1:5" ht="18.75" customHeight="1">
      <c r="A10" s="101" t="s">
        <v>177</v>
      </c>
      <c r="B10" s="55" t="s">
        <v>41</v>
      </c>
      <c r="C10" s="62">
        <f>'P&amp;L pro forma'!J12</f>
        <v>0</v>
      </c>
      <c r="D10" s="83" t="e">
        <f t="shared" si="0"/>
        <v>#DIV/0!</v>
      </c>
      <c r="E10" s="74"/>
    </row>
    <row r="11" spans="1:5" ht="18.75" customHeight="1">
      <c r="A11" s="101" t="s">
        <v>178</v>
      </c>
      <c r="B11" s="55" t="s">
        <v>42</v>
      </c>
      <c r="C11" s="62">
        <f>'P&amp;L pro forma'!J13</f>
        <v>0</v>
      </c>
      <c r="D11" s="83" t="e">
        <f t="shared" si="0"/>
        <v>#DIV/0!</v>
      </c>
      <c r="E11" s="74"/>
    </row>
    <row r="12" spans="1:5" ht="18.75" customHeight="1">
      <c r="A12" s="101" t="s">
        <v>179</v>
      </c>
      <c r="B12" s="55" t="s">
        <v>43</v>
      </c>
      <c r="C12" s="62">
        <f>'P&amp;L pro forma'!J14</f>
        <v>0</v>
      </c>
      <c r="D12" s="83" t="e">
        <f t="shared" si="0"/>
        <v>#DIV/0!</v>
      </c>
      <c r="E12" s="74">
        <v>0.07</v>
      </c>
    </row>
    <row r="13" spans="1:5" ht="18.75" customHeight="1">
      <c r="A13" s="101" t="s">
        <v>180</v>
      </c>
      <c r="B13" s="55" t="s">
        <v>44</v>
      </c>
      <c r="C13" s="62">
        <f>'P&amp;L pro forma'!J15</f>
        <v>0</v>
      </c>
      <c r="D13" s="83" t="e">
        <f t="shared" si="0"/>
        <v>#DIV/0!</v>
      </c>
      <c r="E13" s="74">
        <v>0.07</v>
      </c>
    </row>
    <row r="14" spans="1:5" ht="18.75" customHeight="1" thickBot="1">
      <c r="A14" s="101" t="s">
        <v>181</v>
      </c>
      <c r="B14" s="56" t="s">
        <v>45</v>
      </c>
      <c r="C14" s="63">
        <f>'P&amp;L pro forma'!J16</f>
        <v>0</v>
      </c>
      <c r="D14" s="83" t="e">
        <f t="shared" si="0"/>
        <v>#DIV/0!</v>
      </c>
      <c r="E14" s="74"/>
    </row>
    <row r="15" spans="1:5" ht="18.75" customHeight="1">
      <c r="A15" s="101" t="s">
        <v>182</v>
      </c>
      <c r="B15" s="57"/>
      <c r="C15" s="64"/>
      <c r="D15" s="83"/>
      <c r="E15" s="74"/>
    </row>
    <row r="16" spans="1:5" ht="18.75" customHeight="1" thickBot="1">
      <c r="A16" s="101" t="s">
        <v>183</v>
      </c>
      <c r="B16" s="58"/>
      <c r="C16" s="65"/>
      <c r="D16" s="83"/>
      <c r="E16" s="74"/>
    </row>
    <row r="17" spans="1:5" ht="18.75" customHeight="1">
      <c r="A17" s="101" t="s">
        <v>184</v>
      </c>
      <c r="B17" s="54" t="s">
        <v>46</v>
      </c>
      <c r="C17" s="61">
        <f>'P&amp;L pro forma'!J19</f>
        <v>0</v>
      </c>
      <c r="D17" s="103" t="e">
        <f t="shared" si="0"/>
        <v>#DIV/0!</v>
      </c>
      <c r="E17" s="74"/>
    </row>
    <row r="18" spans="1:5" ht="18" customHeight="1">
      <c r="A18" s="101" t="s">
        <v>185</v>
      </c>
      <c r="B18" s="55" t="s">
        <v>58</v>
      </c>
      <c r="C18" s="62">
        <f>'P&amp;L pro forma'!J20</f>
        <v>0</v>
      </c>
      <c r="D18" s="103" t="e">
        <f t="shared" si="0"/>
        <v>#DIV/0!</v>
      </c>
      <c r="E18" s="74" t="s">
        <v>134</v>
      </c>
    </row>
    <row r="19" spans="1:5" ht="18.75" customHeight="1">
      <c r="A19" s="91"/>
      <c r="B19" s="56" t="s">
        <v>57</v>
      </c>
      <c r="C19" s="66" t="e">
        <f>'P&amp;L pro forma'!J21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67" t="e">
        <f>'P&amp;L pro forma'!J22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8" t="e">
        <f>'P&amp;L pro forma'!J23</f>
        <v>#DIV/0!</v>
      </c>
      <c r="D21" s="103" t="e">
        <f t="shared" si="0"/>
        <v>#DIV/0!</v>
      </c>
      <c r="E21" s="74"/>
    </row>
    <row r="22" spans="2:5" ht="18.75" customHeight="1">
      <c r="B22" s="59" t="s">
        <v>127</v>
      </c>
      <c r="C22" s="69" t="e">
        <f>'P&amp;L pro forma'!J24</f>
        <v>#DIV/0!</v>
      </c>
      <c r="D22" s="103" t="e">
        <f t="shared" si="0"/>
        <v>#DIV/0!</v>
      </c>
      <c r="E22" s="74"/>
    </row>
    <row r="23" spans="2:5" ht="18.75" customHeight="1">
      <c r="B23" s="59" t="s">
        <v>128</v>
      </c>
      <c r="C23" s="70" t="e">
        <f>'P&amp;L pro forma'!J25</f>
        <v>#DIV/0!</v>
      </c>
      <c r="D23" s="103" t="e">
        <f t="shared" si="0"/>
        <v>#DIV/0!</v>
      </c>
      <c r="E23" s="74"/>
    </row>
    <row r="24" spans="2:5" ht="18.75" customHeight="1">
      <c r="B24" s="59" t="s">
        <v>129</v>
      </c>
      <c r="C24" s="47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4" sqref="A14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80" customWidth="1"/>
    <col min="5" max="5" width="17.8515625" style="0" customWidth="1"/>
    <col min="6" max="6" width="84.00390625" style="99" customWidth="1"/>
  </cols>
  <sheetData>
    <row r="1" spans="1:4" ht="21">
      <c r="A1" s="101" t="s">
        <v>168</v>
      </c>
      <c r="B1" s="105" t="s">
        <v>201</v>
      </c>
      <c r="C1" s="106"/>
      <c r="D1" s="81">
        <v>12</v>
      </c>
    </row>
    <row r="2" spans="1:6" ht="18.75" customHeight="1">
      <c r="A2" s="101" t="s">
        <v>169</v>
      </c>
      <c r="B2" s="54" t="s">
        <v>34</v>
      </c>
      <c r="C2" s="61">
        <f>'P&amp;L pro forma'!K4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forma'!K5</f>
        <v>0</v>
      </c>
      <c r="D3" s="83" t="e">
        <f aca="true" t="shared" si="0" ref="D3:D23">C3/commaintreviewsales</f>
        <v>#DIV/0!</v>
      </c>
      <c r="E3" s="74" t="s">
        <v>160</v>
      </c>
    </row>
    <row r="4" spans="1:5" ht="18.75" customHeight="1">
      <c r="A4" s="101" t="s">
        <v>171</v>
      </c>
      <c r="B4" s="55" t="s">
        <v>35</v>
      </c>
      <c r="C4" s="62">
        <f>'P&amp;L pro forma'!K6</f>
        <v>0</v>
      </c>
      <c r="D4" s="83" t="e">
        <f t="shared" si="0"/>
        <v>#DIV/0!</v>
      </c>
      <c r="E4" s="74" t="s">
        <v>161</v>
      </c>
    </row>
    <row r="5" spans="1:5" ht="18.75" customHeight="1">
      <c r="A5" s="101" t="s">
        <v>172</v>
      </c>
      <c r="B5" s="55" t="s">
        <v>36</v>
      </c>
      <c r="C5" s="62">
        <f>'P&amp;L pro forma'!K7</f>
        <v>0</v>
      </c>
      <c r="D5" s="83" t="e">
        <f t="shared" si="0"/>
        <v>#DIV/0!</v>
      </c>
      <c r="E5" s="74"/>
    </row>
    <row r="6" spans="1:5" ht="18.75" customHeight="1">
      <c r="A6" s="101" t="s">
        <v>173</v>
      </c>
      <c r="B6" s="55" t="s">
        <v>37</v>
      </c>
      <c r="C6" s="62">
        <f>'P&amp;L pro forma'!K8</f>
        <v>0</v>
      </c>
      <c r="D6" s="83" t="e">
        <f t="shared" si="0"/>
        <v>#DIV/0!</v>
      </c>
      <c r="E6" s="74"/>
    </row>
    <row r="7" spans="1:5" ht="18.75" customHeight="1">
      <c r="A7" s="101" t="s">
        <v>174</v>
      </c>
      <c r="B7" s="55" t="s">
        <v>38</v>
      </c>
      <c r="C7" s="62">
        <f>'P&amp;L pro forma'!K9</f>
        <v>0</v>
      </c>
      <c r="D7" s="83" t="e">
        <f t="shared" si="0"/>
        <v>#DIV/0!</v>
      </c>
      <c r="E7" s="74"/>
    </row>
    <row r="8" spans="1:5" ht="18.75" customHeight="1">
      <c r="A8" s="101" t="s">
        <v>175</v>
      </c>
      <c r="B8" s="55" t="s">
        <v>39</v>
      </c>
      <c r="C8" s="62">
        <f>'P&amp;L pro forma'!K10</f>
        <v>0</v>
      </c>
      <c r="D8" s="83" t="e">
        <f t="shared" si="0"/>
        <v>#DIV/0!</v>
      </c>
      <c r="E8" s="74"/>
    </row>
    <row r="9" spans="1:5" ht="18.75" customHeight="1">
      <c r="A9" s="101" t="s">
        <v>176</v>
      </c>
      <c r="B9" s="55" t="s">
        <v>40</v>
      </c>
      <c r="C9" s="62">
        <f>'P&amp;L pro forma'!K11</f>
        <v>0</v>
      </c>
      <c r="D9" s="83" t="e">
        <f t="shared" si="0"/>
        <v>#DIV/0!</v>
      </c>
      <c r="E9" s="74"/>
    </row>
    <row r="10" spans="1:5" ht="18.75" customHeight="1">
      <c r="A10" s="101" t="s">
        <v>177</v>
      </c>
      <c r="B10" s="55" t="s">
        <v>41</v>
      </c>
      <c r="C10" s="62">
        <f>'P&amp;L pro forma'!K12</f>
        <v>0</v>
      </c>
      <c r="D10" s="83" t="e">
        <f t="shared" si="0"/>
        <v>#DIV/0!</v>
      </c>
      <c r="E10" s="74"/>
    </row>
    <row r="11" spans="1:5" ht="18.75" customHeight="1">
      <c r="A11" s="101" t="s">
        <v>178</v>
      </c>
      <c r="B11" s="55" t="s">
        <v>42</v>
      </c>
      <c r="C11" s="62">
        <f>'P&amp;L pro forma'!K13</f>
        <v>0</v>
      </c>
      <c r="D11" s="83" t="e">
        <f t="shared" si="0"/>
        <v>#DIV/0!</v>
      </c>
      <c r="E11" s="74"/>
    </row>
    <row r="12" spans="1:5" ht="18.75" customHeight="1">
      <c r="A12" s="101" t="s">
        <v>179</v>
      </c>
      <c r="B12" s="55" t="s">
        <v>43</v>
      </c>
      <c r="C12" s="62">
        <f>'P&amp;L pro forma'!K14</f>
        <v>0</v>
      </c>
      <c r="D12" s="83" t="e">
        <f t="shared" si="0"/>
        <v>#DIV/0!</v>
      </c>
      <c r="E12" s="74">
        <v>0.07</v>
      </c>
    </row>
    <row r="13" spans="1:5" ht="18.75" customHeight="1">
      <c r="A13" s="101" t="s">
        <v>180</v>
      </c>
      <c r="B13" s="55" t="s">
        <v>44</v>
      </c>
      <c r="C13" s="62">
        <f>'P&amp;L pro forma'!K15</f>
        <v>0</v>
      </c>
      <c r="D13" s="83" t="e">
        <f t="shared" si="0"/>
        <v>#DIV/0!</v>
      </c>
      <c r="E13" s="74">
        <v>0.07</v>
      </c>
    </row>
    <row r="14" spans="1:5" ht="18.75" customHeight="1" thickBot="1">
      <c r="A14" s="101" t="s">
        <v>181</v>
      </c>
      <c r="B14" s="56" t="s">
        <v>45</v>
      </c>
      <c r="C14" s="63">
        <f>'P&amp;L pro forma'!K16</f>
        <v>0</v>
      </c>
      <c r="D14" s="83" t="e">
        <f t="shared" si="0"/>
        <v>#DIV/0!</v>
      </c>
      <c r="E14" s="74"/>
    </row>
    <row r="15" spans="1:5" ht="18.75" customHeight="1">
      <c r="A15" s="101" t="s">
        <v>182</v>
      </c>
      <c r="B15" s="57"/>
      <c r="C15" s="64"/>
      <c r="D15" s="83"/>
      <c r="E15" s="74"/>
    </row>
    <row r="16" spans="1:5" ht="18.75" customHeight="1" thickBot="1">
      <c r="A16" s="101" t="s">
        <v>183</v>
      </c>
      <c r="B16" s="58"/>
      <c r="C16" s="65"/>
      <c r="D16" s="83"/>
      <c r="E16" s="74"/>
    </row>
    <row r="17" spans="1:5" ht="18.75" customHeight="1">
      <c r="A17" s="101" t="s">
        <v>184</v>
      </c>
      <c r="B17" s="54" t="s">
        <v>46</v>
      </c>
      <c r="C17" s="61">
        <f>'P&amp;L pro forma'!K19</f>
        <v>0</v>
      </c>
      <c r="D17" s="103" t="e">
        <f t="shared" si="0"/>
        <v>#DIV/0!</v>
      </c>
      <c r="E17" s="74"/>
    </row>
    <row r="18" spans="1:5" ht="18" customHeight="1">
      <c r="A18" s="101" t="s">
        <v>185</v>
      </c>
      <c r="B18" s="55" t="s">
        <v>58</v>
      </c>
      <c r="C18" s="62">
        <f>'P&amp;L pro forma'!K20</f>
        <v>0</v>
      </c>
      <c r="D18" s="103" t="e">
        <f t="shared" si="0"/>
        <v>#DIV/0!</v>
      </c>
      <c r="E18" s="74" t="s">
        <v>134</v>
      </c>
    </row>
    <row r="19" spans="1:5" ht="18.75" customHeight="1">
      <c r="A19" s="91"/>
      <c r="B19" s="56" t="s">
        <v>57</v>
      </c>
      <c r="C19" s="66" t="e">
        <f>'P&amp;L pro forma'!K21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67" t="e">
        <f>'P&amp;L pro forma'!K22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8" t="e">
        <f>'P&amp;L pro forma'!K23</f>
        <v>#DIV/0!</v>
      </c>
      <c r="D21" s="103" t="e">
        <f t="shared" si="0"/>
        <v>#DIV/0!</v>
      </c>
      <c r="E21" s="74"/>
    </row>
    <row r="22" spans="2:5" ht="18.75" customHeight="1">
      <c r="B22" s="59" t="s">
        <v>127</v>
      </c>
      <c r="C22" s="69" t="e">
        <f>'P&amp;L pro forma'!K24</f>
        <v>#DIV/0!</v>
      </c>
      <c r="D22" s="103" t="e">
        <f t="shared" si="0"/>
        <v>#DIV/0!</v>
      </c>
      <c r="E22" s="74"/>
    </row>
    <row r="23" spans="2:5" ht="18.75" customHeight="1">
      <c r="B23" s="59" t="s">
        <v>128</v>
      </c>
      <c r="C23" s="70" t="e">
        <f>'P&amp;L pro forma'!K25</f>
        <v>#DIV/0!</v>
      </c>
      <c r="D23" s="103" t="e">
        <f t="shared" si="0"/>
        <v>#DIV/0!</v>
      </c>
      <c r="E23" s="74"/>
    </row>
    <row r="24" spans="2:5" ht="18.75" customHeight="1">
      <c r="B24" s="59" t="s">
        <v>129</v>
      </c>
      <c r="C24" s="47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5" sqref="A15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80" customWidth="1"/>
    <col min="5" max="5" width="17.8515625" style="0" customWidth="1"/>
    <col min="6" max="6" width="84.00390625" style="99" customWidth="1"/>
  </cols>
  <sheetData>
    <row r="1" spans="1:4" ht="21">
      <c r="A1" s="101" t="s">
        <v>168</v>
      </c>
      <c r="B1" s="105" t="s">
        <v>202</v>
      </c>
      <c r="C1" s="106"/>
      <c r="D1" s="81">
        <v>11</v>
      </c>
    </row>
    <row r="2" spans="1:6" ht="18.75" customHeight="1">
      <c r="A2" s="101" t="s">
        <v>169</v>
      </c>
      <c r="B2" s="54" t="s">
        <v>34</v>
      </c>
      <c r="C2" s="61">
        <f>'P&amp;L pro forma'!L4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forma'!L5</f>
        <v>0</v>
      </c>
      <c r="D3" s="74" t="e">
        <f aca="true" t="shared" si="0" ref="D3:D23">C3/comreplacementreviewsales</f>
        <v>#DIV/0!</v>
      </c>
      <c r="E3" s="74" t="s">
        <v>160</v>
      </c>
    </row>
    <row r="4" spans="1:5" ht="18.75" customHeight="1">
      <c r="A4" s="101" t="s">
        <v>171</v>
      </c>
      <c r="B4" s="55" t="s">
        <v>35</v>
      </c>
      <c r="C4" s="62">
        <f>'P&amp;L pro forma'!L6</f>
        <v>0</v>
      </c>
      <c r="D4" s="74" t="e">
        <f t="shared" si="0"/>
        <v>#DIV/0!</v>
      </c>
      <c r="E4" s="74" t="s">
        <v>161</v>
      </c>
    </row>
    <row r="5" spans="1:5" ht="18.75" customHeight="1">
      <c r="A5" s="101" t="s">
        <v>172</v>
      </c>
      <c r="B5" s="55" t="s">
        <v>36</v>
      </c>
      <c r="C5" s="62">
        <f>'P&amp;L pro forma'!L7</f>
        <v>0</v>
      </c>
      <c r="D5" s="74" t="e">
        <f t="shared" si="0"/>
        <v>#DIV/0!</v>
      </c>
      <c r="E5" s="74"/>
    </row>
    <row r="6" spans="1:5" ht="18.75" customHeight="1">
      <c r="A6" s="101" t="s">
        <v>173</v>
      </c>
      <c r="B6" s="55" t="s">
        <v>37</v>
      </c>
      <c r="C6" s="62">
        <f>'P&amp;L pro forma'!L8</f>
        <v>0</v>
      </c>
      <c r="D6" s="74" t="e">
        <f t="shared" si="0"/>
        <v>#DIV/0!</v>
      </c>
      <c r="E6" s="74"/>
    </row>
    <row r="7" spans="1:5" ht="18.75" customHeight="1">
      <c r="A7" s="101" t="s">
        <v>174</v>
      </c>
      <c r="B7" s="55" t="s">
        <v>38</v>
      </c>
      <c r="C7" s="62">
        <f>'P&amp;L pro forma'!L9</f>
        <v>0</v>
      </c>
      <c r="D7" s="74" t="e">
        <f t="shared" si="0"/>
        <v>#DIV/0!</v>
      </c>
      <c r="E7" s="74"/>
    </row>
    <row r="8" spans="1:5" ht="18.75" customHeight="1">
      <c r="A8" s="101" t="s">
        <v>175</v>
      </c>
      <c r="B8" s="55" t="s">
        <v>39</v>
      </c>
      <c r="C8" s="62">
        <f>'P&amp;L pro forma'!L10</f>
        <v>0</v>
      </c>
      <c r="D8" s="74" t="e">
        <f t="shared" si="0"/>
        <v>#DIV/0!</v>
      </c>
      <c r="E8" s="74"/>
    </row>
    <row r="9" spans="1:5" ht="18.75" customHeight="1">
      <c r="A9" s="101" t="s">
        <v>176</v>
      </c>
      <c r="B9" s="55" t="s">
        <v>40</v>
      </c>
      <c r="C9" s="62">
        <f>'P&amp;L pro forma'!L11</f>
        <v>0</v>
      </c>
      <c r="D9" s="74" t="e">
        <f t="shared" si="0"/>
        <v>#DIV/0!</v>
      </c>
      <c r="E9" s="74"/>
    </row>
    <row r="10" spans="1:5" ht="18.75" customHeight="1">
      <c r="A10" s="101" t="s">
        <v>177</v>
      </c>
      <c r="B10" s="55" t="s">
        <v>41</v>
      </c>
      <c r="C10" s="62">
        <f>'P&amp;L pro forma'!L12</f>
        <v>0</v>
      </c>
      <c r="D10" s="74" t="e">
        <f t="shared" si="0"/>
        <v>#DIV/0!</v>
      </c>
      <c r="E10" s="74"/>
    </row>
    <row r="11" spans="1:5" ht="18.75" customHeight="1">
      <c r="A11" s="101" t="s">
        <v>178</v>
      </c>
      <c r="B11" s="55" t="s">
        <v>42</v>
      </c>
      <c r="C11" s="62">
        <f>'P&amp;L pro forma'!L13</f>
        <v>0</v>
      </c>
      <c r="D11" s="74" t="e">
        <f t="shared" si="0"/>
        <v>#DIV/0!</v>
      </c>
      <c r="E11" s="74"/>
    </row>
    <row r="12" spans="1:5" ht="18.75" customHeight="1">
      <c r="A12" s="101" t="s">
        <v>179</v>
      </c>
      <c r="B12" s="55" t="s">
        <v>43</v>
      </c>
      <c r="C12" s="62">
        <f>'P&amp;L pro forma'!L14</f>
        <v>0</v>
      </c>
      <c r="D12" s="74" t="e">
        <f t="shared" si="0"/>
        <v>#DIV/0!</v>
      </c>
      <c r="E12" s="74">
        <v>0.07</v>
      </c>
    </row>
    <row r="13" spans="1:5" ht="18.75" customHeight="1">
      <c r="A13" s="101" t="s">
        <v>180</v>
      </c>
      <c r="B13" s="55" t="s">
        <v>44</v>
      </c>
      <c r="C13" s="62">
        <f>'P&amp;L pro forma'!L15</f>
        <v>0</v>
      </c>
      <c r="D13" s="74" t="e">
        <f t="shared" si="0"/>
        <v>#DIV/0!</v>
      </c>
      <c r="E13" s="74">
        <v>0.07</v>
      </c>
    </row>
    <row r="14" spans="1:5" ht="18.75" customHeight="1" thickBot="1">
      <c r="A14" s="101" t="s">
        <v>181</v>
      </c>
      <c r="B14" s="56" t="s">
        <v>45</v>
      </c>
      <c r="C14" s="63">
        <f>'P&amp;L pro forma'!L16</f>
        <v>0</v>
      </c>
      <c r="D14" s="74" t="e">
        <f t="shared" si="0"/>
        <v>#DIV/0!</v>
      </c>
      <c r="E14" s="74"/>
    </row>
    <row r="15" spans="1:5" ht="18.75" customHeight="1">
      <c r="A15" s="101" t="s">
        <v>182</v>
      </c>
      <c r="B15" s="57"/>
      <c r="C15" s="64"/>
      <c r="D15" s="74"/>
      <c r="E15" s="74"/>
    </row>
    <row r="16" spans="1:5" ht="18.75" customHeight="1" thickBot="1">
      <c r="A16" s="101" t="s">
        <v>183</v>
      </c>
      <c r="B16" s="58"/>
      <c r="C16" s="65"/>
      <c r="D16" s="74"/>
      <c r="E16" s="74"/>
    </row>
    <row r="17" spans="1:5" ht="18.75" customHeight="1">
      <c r="A17" s="101" t="s">
        <v>184</v>
      </c>
      <c r="B17" s="54" t="s">
        <v>46</v>
      </c>
      <c r="C17" s="61">
        <f>'P&amp;L pro forma'!L19</f>
        <v>0</v>
      </c>
      <c r="D17" s="103" t="e">
        <f t="shared" si="0"/>
        <v>#DIV/0!</v>
      </c>
      <c r="E17" s="74"/>
    </row>
    <row r="18" spans="1:5" ht="18" customHeight="1">
      <c r="A18" s="101" t="s">
        <v>185</v>
      </c>
      <c r="B18" s="55" t="s">
        <v>58</v>
      </c>
      <c r="C18" s="62">
        <f>'P&amp;L pro forma'!L20</f>
        <v>0</v>
      </c>
      <c r="D18" s="103" t="e">
        <f t="shared" si="0"/>
        <v>#DIV/0!</v>
      </c>
      <c r="E18" s="74" t="s">
        <v>134</v>
      </c>
    </row>
    <row r="19" spans="1:5" ht="18.75" customHeight="1">
      <c r="A19" s="91"/>
      <c r="B19" s="56" t="s">
        <v>57</v>
      </c>
      <c r="C19" s="66" t="e">
        <f>'P&amp;L pro forma'!L21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67" t="e">
        <f>'P&amp;L pro forma'!L22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8" t="e">
        <f>'P&amp;L pro forma'!L23</f>
        <v>#DIV/0!</v>
      </c>
      <c r="D21" s="103" t="e">
        <f t="shared" si="0"/>
        <v>#DIV/0!</v>
      </c>
      <c r="E21" s="74"/>
    </row>
    <row r="22" spans="2:5" ht="18.75" customHeight="1">
      <c r="B22" s="59" t="s">
        <v>127</v>
      </c>
      <c r="C22" s="69" t="e">
        <f>'P&amp;L pro forma'!L24</f>
        <v>#DIV/0!</v>
      </c>
      <c r="D22" s="103" t="e">
        <f t="shared" si="0"/>
        <v>#DIV/0!</v>
      </c>
      <c r="E22" s="74"/>
    </row>
    <row r="23" spans="2:5" ht="18.75" customHeight="1">
      <c r="B23" s="59" t="s">
        <v>128</v>
      </c>
      <c r="C23" s="70" t="e">
        <f>'P&amp;L pro forma'!L25</f>
        <v>#DIV/0!</v>
      </c>
      <c r="D23" s="103" t="e">
        <f t="shared" si="0"/>
        <v>#DIV/0!</v>
      </c>
      <c r="E23" s="74"/>
    </row>
    <row r="24" spans="2:5" ht="18.75" customHeight="1">
      <c r="B24" s="59" t="s">
        <v>129</v>
      </c>
      <c r="C24" s="47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6" sqref="A16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80" customWidth="1"/>
    <col min="5" max="5" width="17.8515625" style="0" customWidth="1"/>
    <col min="6" max="6" width="84.00390625" style="99" customWidth="1"/>
  </cols>
  <sheetData>
    <row r="1" spans="1:4" ht="21">
      <c r="A1" s="101" t="s">
        <v>168</v>
      </c>
      <c r="B1" s="105" t="s">
        <v>203</v>
      </c>
      <c r="C1" s="106"/>
      <c r="D1" s="81">
        <v>13</v>
      </c>
    </row>
    <row r="2" spans="1:6" ht="18.75" customHeight="1">
      <c r="A2" s="101" t="s">
        <v>169</v>
      </c>
      <c r="B2" s="54" t="s">
        <v>34</v>
      </c>
      <c r="C2" s="61">
        <f>'P&amp;L pro forma'!M4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forma'!M5</f>
        <v>0</v>
      </c>
      <c r="D3" s="83" t="e">
        <f aca="true" t="shared" si="0" ref="D3:D23">C3/Comnewconstreviewsales</f>
        <v>#DIV/0!</v>
      </c>
      <c r="E3" s="74" t="s">
        <v>160</v>
      </c>
    </row>
    <row r="4" spans="1:5" ht="18.75" customHeight="1">
      <c r="A4" s="101" t="s">
        <v>171</v>
      </c>
      <c r="B4" s="55" t="s">
        <v>35</v>
      </c>
      <c r="C4" s="62">
        <f>'P&amp;L pro forma'!M6</f>
        <v>0</v>
      </c>
      <c r="D4" s="83" t="e">
        <f t="shared" si="0"/>
        <v>#DIV/0!</v>
      </c>
      <c r="E4" s="74" t="s">
        <v>161</v>
      </c>
    </row>
    <row r="5" spans="1:5" ht="18.75" customHeight="1">
      <c r="A5" s="101" t="s">
        <v>172</v>
      </c>
      <c r="B5" s="55" t="s">
        <v>36</v>
      </c>
      <c r="C5" s="62">
        <f>'P&amp;L pro forma'!M7</f>
        <v>0</v>
      </c>
      <c r="D5" s="83" t="e">
        <f t="shared" si="0"/>
        <v>#DIV/0!</v>
      </c>
      <c r="E5" s="74"/>
    </row>
    <row r="6" spans="1:5" ht="18.75" customHeight="1">
      <c r="A6" s="101" t="s">
        <v>173</v>
      </c>
      <c r="B6" s="55" t="s">
        <v>37</v>
      </c>
      <c r="C6" s="62">
        <f>'P&amp;L pro forma'!M8</f>
        <v>0</v>
      </c>
      <c r="D6" s="83" t="e">
        <f t="shared" si="0"/>
        <v>#DIV/0!</v>
      </c>
      <c r="E6" s="74"/>
    </row>
    <row r="7" spans="1:5" ht="18.75" customHeight="1">
      <c r="A7" s="101" t="s">
        <v>174</v>
      </c>
      <c r="B7" s="55" t="s">
        <v>38</v>
      </c>
      <c r="C7" s="62">
        <f>'P&amp;L pro forma'!M9</f>
        <v>0</v>
      </c>
      <c r="D7" s="83" t="e">
        <f t="shared" si="0"/>
        <v>#DIV/0!</v>
      </c>
      <c r="E7" s="74"/>
    </row>
    <row r="8" spans="1:5" ht="18.75" customHeight="1">
      <c r="A8" s="101" t="s">
        <v>175</v>
      </c>
      <c r="B8" s="55" t="s">
        <v>39</v>
      </c>
      <c r="C8" s="62">
        <f>'P&amp;L pro forma'!M10</f>
        <v>0</v>
      </c>
      <c r="D8" s="83" t="e">
        <f t="shared" si="0"/>
        <v>#DIV/0!</v>
      </c>
      <c r="E8" s="74"/>
    </row>
    <row r="9" spans="1:5" ht="18.75" customHeight="1">
      <c r="A9" s="101" t="s">
        <v>176</v>
      </c>
      <c r="B9" s="55" t="s">
        <v>40</v>
      </c>
      <c r="C9" s="62">
        <f>'P&amp;L pro forma'!M11</f>
        <v>0</v>
      </c>
      <c r="D9" s="83" t="e">
        <f t="shared" si="0"/>
        <v>#DIV/0!</v>
      </c>
      <c r="E9" s="74"/>
    </row>
    <row r="10" spans="1:5" ht="18.75" customHeight="1">
      <c r="A10" s="101" t="s">
        <v>177</v>
      </c>
      <c r="B10" s="55" t="s">
        <v>41</v>
      </c>
      <c r="C10" s="62">
        <f>'P&amp;L pro forma'!M12</f>
        <v>0</v>
      </c>
      <c r="D10" s="83" t="e">
        <f t="shared" si="0"/>
        <v>#DIV/0!</v>
      </c>
      <c r="E10" s="74"/>
    </row>
    <row r="11" spans="1:5" ht="18.75" customHeight="1">
      <c r="A11" s="101" t="s">
        <v>178</v>
      </c>
      <c r="B11" s="55" t="s">
        <v>42</v>
      </c>
      <c r="C11" s="62">
        <f>'P&amp;L pro forma'!M13</f>
        <v>0</v>
      </c>
      <c r="D11" s="83" t="e">
        <f t="shared" si="0"/>
        <v>#DIV/0!</v>
      </c>
      <c r="E11" s="74"/>
    </row>
    <row r="12" spans="1:5" ht="18.75" customHeight="1">
      <c r="A12" s="101" t="s">
        <v>179</v>
      </c>
      <c r="B12" s="55" t="s">
        <v>43</v>
      </c>
      <c r="C12" s="62">
        <f>'P&amp;L pro forma'!M14</f>
        <v>0</v>
      </c>
      <c r="D12" s="83" t="e">
        <f t="shared" si="0"/>
        <v>#DIV/0!</v>
      </c>
      <c r="E12" s="74">
        <v>0.07</v>
      </c>
    </row>
    <row r="13" spans="1:5" ht="18.75" customHeight="1">
      <c r="A13" s="101" t="s">
        <v>180</v>
      </c>
      <c r="B13" s="55" t="s">
        <v>44</v>
      </c>
      <c r="C13" s="62">
        <f>'P&amp;L pro forma'!M15</f>
        <v>0</v>
      </c>
      <c r="D13" s="83" t="e">
        <f t="shared" si="0"/>
        <v>#DIV/0!</v>
      </c>
      <c r="E13" s="74">
        <v>0.07</v>
      </c>
    </row>
    <row r="14" spans="1:5" ht="18.75" customHeight="1" thickBot="1">
      <c r="A14" s="101" t="s">
        <v>181</v>
      </c>
      <c r="B14" s="56" t="s">
        <v>45</v>
      </c>
      <c r="C14" s="63">
        <f>'P&amp;L pro forma'!M16</f>
        <v>0</v>
      </c>
      <c r="D14" s="83" t="e">
        <f t="shared" si="0"/>
        <v>#DIV/0!</v>
      </c>
      <c r="E14" s="74"/>
    </row>
    <row r="15" spans="1:5" ht="18.75" customHeight="1">
      <c r="A15" s="101" t="s">
        <v>182</v>
      </c>
      <c r="B15" s="57"/>
      <c r="C15" s="64"/>
      <c r="D15" s="83"/>
      <c r="E15" s="74"/>
    </row>
    <row r="16" spans="1:5" ht="18.75" customHeight="1" thickBot="1">
      <c r="A16" s="101" t="s">
        <v>183</v>
      </c>
      <c r="B16" s="58"/>
      <c r="C16" s="65"/>
      <c r="D16" s="83"/>
      <c r="E16" s="74"/>
    </row>
    <row r="17" spans="1:5" ht="18.75" customHeight="1">
      <c r="A17" s="101" t="s">
        <v>184</v>
      </c>
      <c r="B17" s="54" t="s">
        <v>46</v>
      </c>
      <c r="C17" s="61">
        <f>'P&amp;L pro forma'!M19</f>
        <v>0</v>
      </c>
      <c r="D17" s="103" t="e">
        <f t="shared" si="0"/>
        <v>#DIV/0!</v>
      </c>
      <c r="E17" s="74"/>
    </row>
    <row r="18" spans="1:5" ht="18" customHeight="1">
      <c r="A18" s="101" t="s">
        <v>185</v>
      </c>
      <c r="B18" s="55" t="s">
        <v>58</v>
      </c>
      <c r="C18" s="62">
        <f>'P&amp;L pro forma'!M20</f>
        <v>0</v>
      </c>
      <c r="D18" s="103" t="e">
        <f t="shared" si="0"/>
        <v>#DIV/0!</v>
      </c>
      <c r="E18" s="74" t="s">
        <v>134</v>
      </c>
    </row>
    <row r="19" spans="1:5" ht="18.75" customHeight="1">
      <c r="A19" s="91"/>
      <c r="B19" s="56" t="s">
        <v>57</v>
      </c>
      <c r="C19" s="66" t="e">
        <f>'P&amp;L pro forma'!M21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67" t="e">
        <f>'P&amp;L pro forma'!M22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8" t="e">
        <f>'P&amp;L pro forma'!M23</f>
        <v>#DIV/0!</v>
      </c>
      <c r="D21" s="103" t="e">
        <f t="shared" si="0"/>
        <v>#DIV/0!</v>
      </c>
      <c r="E21" s="74"/>
    </row>
    <row r="22" spans="2:5" ht="18.75" customHeight="1">
      <c r="B22" s="59" t="s">
        <v>127</v>
      </c>
      <c r="C22" s="69" t="e">
        <f>'P&amp;L pro forma'!M24</f>
        <v>#DIV/0!</v>
      </c>
      <c r="D22" s="103" t="e">
        <f t="shared" si="0"/>
        <v>#DIV/0!</v>
      </c>
      <c r="E22" s="74"/>
    </row>
    <row r="23" spans="2:5" ht="18.75" customHeight="1">
      <c r="B23" s="59" t="s">
        <v>128</v>
      </c>
      <c r="C23" s="70" t="e">
        <f>'P&amp;L pro forma'!M25</f>
        <v>#DIV/0!</v>
      </c>
      <c r="D23" s="103" t="e">
        <f t="shared" si="0"/>
        <v>#DIV/0!</v>
      </c>
      <c r="E23" s="74"/>
    </row>
    <row r="24" spans="2:5" ht="18.75" customHeight="1">
      <c r="B24" s="59" t="s">
        <v>129</v>
      </c>
      <c r="C24" s="47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7" sqref="A17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80" customWidth="1"/>
    <col min="5" max="5" width="17.8515625" style="0" customWidth="1"/>
    <col min="6" max="6" width="84.00390625" style="99" customWidth="1"/>
  </cols>
  <sheetData>
    <row r="1" spans="1:4" ht="21">
      <c r="A1" s="101" t="s">
        <v>168</v>
      </c>
      <c r="B1" s="105" t="s">
        <v>204</v>
      </c>
      <c r="C1" s="106"/>
      <c r="D1" s="81">
        <v>14</v>
      </c>
    </row>
    <row r="2" spans="1:6" ht="18.75" customHeight="1">
      <c r="A2" s="101" t="s">
        <v>169</v>
      </c>
      <c r="B2" s="54" t="s">
        <v>34</v>
      </c>
      <c r="C2" s="61">
        <f>'P&amp;L pro forma'!N4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forma'!N5</f>
        <v>0</v>
      </c>
      <c r="D3" s="83" t="e">
        <f aca="true" t="shared" si="0" ref="D3:D23">C3/complumbingreviewsales</f>
        <v>#DIV/0!</v>
      </c>
      <c r="E3" s="74" t="s">
        <v>160</v>
      </c>
    </row>
    <row r="4" spans="1:5" ht="18.75" customHeight="1">
      <c r="A4" s="101" t="s">
        <v>171</v>
      </c>
      <c r="B4" s="55" t="s">
        <v>35</v>
      </c>
      <c r="C4" s="62">
        <f>'P&amp;L pro forma'!N6</f>
        <v>0</v>
      </c>
      <c r="D4" s="83" t="e">
        <f t="shared" si="0"/>
        <v>#DIV/0!</v>
      </c>
      <c r="E4" s="74" t="s">
        <v>161</v>
      </c>
    </row>
    <row r="5" spans="1:5" ht="18.75" customHeight="1">
      <c r="A5" s="101" t="s">
        <v>172</v>
      </c>
      <c r="B5" s="55" t="s">
        <v>36</v>
      </c>
      <c r="C5" s="62">
        <f>'P&amp;L pro forma'!N7</f>
        <v>0</v>
      </c>
      <c r="D5" s="83" t="e">
        <f t="shared" si="0"/>
        <v>#DIV/0!</v>
      </c>
      <c r="E5" s="74"/>
    </row>
    <row r="6" spans="1:5" ht="18.75" customHeight="1">
      <c r="A6" s="101" t="s">
        <v>173</v>
      </c>
      <c r="B6" s="55" t="s">
        <v>37</v>
      </c>
      <c r="C6" s="62">
        <f>'P&amp;L pro forma'!N8</f>
        <v>0</v>
      </c>
      <c r="D6" s="83" t="e">
        <f t="shared" si="0"/>
        <v>#DIV/0!</v>
      </c>
      <c r="E6" s="74"/>
    </row>
    <row r="7" spans="1:5" ht="18.75" customHeight="1">
      <c r="A7" s="101" t="s">
        <v>174</v>
      </c>
      <c r="B7" s="55" t="s">
        <v>38</v>
      </c>
      <c r="C7" s="62">
        <f>'P&amp;L pro forma'!N9</f>
        <v>0</v>
      </c>
      <c r="D7" s="83" t="e">
        <f t="shared" si="0"/>
        <v>#DIV/0!</v>
      </c>
      <c r="E7" s="74"/>
    </row>
    <row r="8" spans="1:5" ht="18.75" customHeight="1">
      <c r="A8" s="101" t="s">
        <v>175</v>
      </c>
      <c r="B8" s="55" t="s">
        <v>39</v>
      </c>
      <c r="C8" s="62">
        <f>'P&amp;L pro forma'!N10</f>
        <v>0</v>
      </c>
      <c r="D8" s="83" t="e">
        <f t="shared" si="0"/>
        <v>#DIV/0!</v>
      </c>
      <c r="E8" s="74"/>
    </row>
    <row r="9" spans="1:5" ht="18.75" customHeight="1">
      <c r="A9" s="101" t="s">
        <v>176</v>
      </c>
      <c r="B9" s="55" t="s">
        <v>40</v>
      </c>
      <c r="C9" s="62">
        <f>'P&amp;L pro forma'!N11</f>
        <v>0</v>
      </c>
      <c r="D9" s="83" t="e">
        <f t="shared" si="0"/>
        <v>#DIV/0!</v>
      </c>
      <c r="E9" s="74"/>
    </row>
    <row r="10" spans="1:5" ht="18.75" customHeight="1">
      <c r="A10" s="101" t="s">
        <v>177</v>
      </c>
      <c r="B10" s="55" t="s">
        <v>41</v>
      </c>
      <c r="C10" s="62">
        <f>'P&amp;L pro forma'!N12</f>
        <v>0</v>
      </c>
      <c r="D10" s="83" t="e">
        <f t="shared" si="0"/>
        <v>#DIV/0!</v>
      </c>
      <c r="E10" s="74"/>
    </row>
    <row r="11" spans="1:5" ht="18.75" customHeight="1">
      <c r="A11" s="101" t="s">
        <v>178</v>
      </c>
      <c r="B11" s="55" t="s">
        <v>42</v>
      </c>
      <c r="C11" s="62">
        <f>'P&amp;L pro forma'!N13</f>
        <v>0</v>
      </c>
      <c r="D11" s="83" t="e">
        <f t="shared" si="0"/>
        <v>#DIV/0!</v>
      </c>
      <c r="E11" s="74"/>
    </row>
    <row r="12" spans="1:5" ht="18.75" customHeight="1">
      <c r="A12" s="101" t="s">
        <v>179</v>
      </c>
      <c r="B12" s="55" t="s">
        <v>43</v>
      </c>
      <c r="C12" s="62">
        <f>'P&amp;L pro forma'!N14</f>
        <v>0</v>
      </c>
      <c r="D12" s="83" t="e">
        <f t="shared" si="0"/>
        <v>#DIV/0!</v>
      </c>
      <c r="E12" s="74">
        <v>0.07</v>
      </c>
    </row>
    <row r="13" spans="1:5" ht="18.75" customHeight="1">
      <c r="A13" s="101" t="s">
        <v>180</v>
      </c>
      <c r="B13" s="55" t="s">
        <v>44</v>
      </c>
      <c r="C13" s="62">
        <f>'P&amp;L pro forma'!N15</f>
        <v>0</v>
      </c>
      <c r="D13" s="83" t="e">
        <f t="shared" si="0"/>
        <v>#DIV/0!</v>
      </c>
      <c r="E13" s="74">
        <v>0.07</v>
      </c>
    </row>
    <row r="14" spans="1:5" ht="18.75" customHeight="1" thickBot="1">
      <c r="A14" s="101" t="s">
        <v>181</v>
      </c>
      <c r="B14" s="56" t="s">
        <v>45</v>
      </c>
      <c r="C14" s="63">
        <f>'P&amp;L pro forma'!N16</f>
        <v>0</v>
      </c>
      <c r="D14" s="83" t="e">
        <f t="shared" si="0"/>
        <v>#DIV/0!</v>
      </c>
      <c r="E14" s="74"/>
    </row>
    <row r="15" spans="1:5" ht="18.75" customHeight="1">
      <c r="A15" s="101" t="s">
        <v>182</v>
      </c>
      <c r="B15" s="57"/>
      <c r="C15" s="64"/>
      <c r="D15" s="83"/>
      <c r="E15" s="74"/>
    </row>
    <row r="16" spans="1:5" ht="18.75" customHeight="1" thickBot="1">
      <c r="A16" s="101" t="s">
        <v>183</v>
      </c>
      <c r="B16" s="58"/>
      <c r="C16" s="65"/>
      <c r="D16" s="83"/>
      <c r="E16" s="74"/>
    </row>
    <row r="17" spans="1:5" ht="18.75" customHeight="1">
      <c r="A17" s="101" t="s">
        <v>184</v>
      </c>
      <c r="B17" s="54" t="s">
        <v>46</v>
      </c>
      <c r="C17" s="61">
        <f>'P&amp;L pro forma'!N19</f>
        <v>0</v>
      </c>
      <c r="D17" s="103" t="e">
        <f t="shared" si="0"/>
        <v>#DIV/0!</v>
      </c>
      <c r="E17" s="74"/>
    </row>
    <row r="18" spans="1:5" ht="18" customHeight="1">
      <c r="A18" s="101" t="s">
        <v>185</v>
      </c>
      <c r="B18" s="55" t="s">
        <v>58</v>
      </c>
      <c r="C18" s="62">
        <f>'P&amp;L pro forma'!N20</f>
        <v>0</v>
      </c>
      <c r="D18" s="103" t="e">
        <f t="shared" si="0"/>
        <v>#DIV/0!</v>
      </c>
      <c r="E18" s="74" t="s">
        <v>134</v>
      </c>
    </row>
    <row r="19" spans="1:5" ht="18.75" customHeight="1">
      <c r="A19" s="91"/>
      <c r="B19" s="56" t="s">
        <v>57</v>
      </c>
      <c r="C19" s="66" t="e">
        <f>'P&amp;L pro forma'!N21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67" t="e">
        <f>'P&amp;L pro forma'!N22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8" t="e">
        <f>'P&amp;L pro forma'!N23</f>
        <v>#DIV/0!</v>
      </c>
      <c r="D21" s="103" t="e">
        <f t="shared" si="0"/>
        <v>#DIV/0!</v>
      </c>
      <c r="E21" s="74"/>
    </row>
    <row r="22" spans="2:5" ht="18.75" customHeight="1">
      <c r="B22" s="59" t="s">
        <v>127</v>
      </c>
      <c r="C22" s="69" t="e">
        <f>'P&amp;L pro forma'!N24</f>
        <v>#DIV/0!</v>
      </c>
      <c r="D22" s="103" t="e">
        <f t="shared" si="0"/>
        <v>#DIV/0!</v>
      </c>
      <c r="E22" s="74"/>
    </row>
    <row r="23" spans="2:5" ht="18.75" customHeight="1">
      <c r="B23" s="59" t="s">
        <v>128</v>
      </c>
      <c r="C23" s="70" t="e">
        <f>'P&amp;L pro forma'!N25</f>
        <v>#DIV/0!</v>
      </c>
      <c r="D23" s="103" t="e">
        <f t="shared" si="0"/>
        <v>#DIV/0!</v>
      </c>
      <c r="E23" s="74"/>
    </row>
    <row r="24" spans="2:5" ht="18.75" customHeight="1">
      <c r="B24" s="59" t="s">
        <v>129</v>
      </c>
      <c r="C24" s="47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8" sqref="A18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80" customWidth="1"/>
    <col min="5" max="5" width="17.8515625" style="0" customWidth="1"/>
    <col min="6" max="6" width="84.00390625" style="99" customWidth="1"/>
  </cols>
  <sheetData>
    <row r="1" spans="1:4" ht="21">
      <c r="A1" s="101" t="s">
        <v>168</v>
      </c>
      <c r="B1" s="105" t="s">
        <v>205</v>
      </c>
      <c r="C1" s="106"/>
      <c r="D1" s="81">
        <v>15</v>
      </c>
    </row>
    <row r="2" spans="1:6" ht="18.75" customHeight="1">
      <c r="A2" s="101" t="s">
        <v>169</v>
      </c>
      <c r="B2" s="54" t="s">
        <v>34</v>
      </c>
      <c r="C2" s="61">
        <f>'P&amp;L pro forma'!O4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forma'!O5</f>
        <v>0</v>
      </c>
      <c r="D3" s="83" t="e">
        <f aca="true" t="shared" si="0" ref="D3:D23">C3/comelectricreviewsales</f>
        <v>#DIV/0!</v>
      </c>
      <c r="E3" s="74" t="s">
        <v>160</v>
      </c>
    </row>
    <row r="4" spans="1:5" ht="18.75" customHeight="1">
      <c r="A4" s="101" t="s">
        <v>171</v>
      </c>
      <c r="B4" s="55" t="s">
        <v>35</v>
      </c>
      <c r="C4" s="62">
        <f>'P&amp;L pro forma'!O6</f>
        <v>0</v>
      </c>
      <c r="D4" s="83" t="e">
        <f t="shared" si="0"/>
        <v>#DIV/0!</v>
      </c>
      <c r="E4" s="74" t="s">
        <v>161</v>
      </c>
    </row>
    <row r="5" spans="1:5" ht="18.75" customHeight="1">
      <c r="A5" s="101" t="s">
        <v>172</v>
      </c>
      <c r="B5" s="55" t="s">
        <v>36</v>
      </c>
      <c r="C5" s="62">
        <f>'P&amp;L pro forma'!O7</f>
        <v>0</v>
      </c>
      <c r="D5" s="83" t="e">
        <f t="shared" si="0"/>
        <v>#DIV/0!</v>
      </c>
      <c r="E5" s="74"/>
    </row>
    <row r="6" spans="1:5" ht="18.75" customHeight="1">
      <c r="A6" s="101" t="s">
        <v>173</v>
      </c>
      <c r="B6" s="55" t="s">
        <v>37</v>
      </c>
      <c r="C6" s="62">
        <f>'P&amp;L pro forma'!O8</f>
        <v>0</v>
      </c>
      <c r="D6" s="83" t="e">
        <f t="shared" si="0"/>
        <v>#DIV/0!</v>
      </c>
      <c r="E6" s="74"/>
    </row>
    <row r="7" spans="1:5" ht="18.75" customHeight="1">
      <c r="A7" s="101" t="s">
        <v>174</v>
      </c>
      <c r="B7" s="55" t="s">
        <v>38</v>
      </c>
      <c r="C7" s="62">
        <f>'P&amp;L pro forma'!O9</f>
        <v>0</v>
      </c>
      <c r="D7" s="83" t="e">
        <f t="shared" si="0"/>
        <v>#DIV/0!</v>
      </c>
      <c r="E7" s="74"/>
    </row>
    <row r="8" spans="1:5" ht="18.75" customHeight="1">
      <c r="A8" s="101" t="s">
        <v>175</v>
      </c>
      <c r="B8" s="55" t="s">
        <v>39</v>
      </c>
      <c r="C8" s="62">
        <f>'P&amp;L pro forma'!O10</f>
        <v>0</v>
      </c>
      <c r="D8" s="83" t="e">
        <f t="shared" si="0"/>
        <v>#DIV/0!</v>
      </c>
      <c r="E8" s="74"/>
    </row>
    <row r="9" spans="1:5" ht="18.75" customHeight="1">
      <c r="A9" s="101" t="s">
        <v>176</v>
      </c>
      <c r="B9" s="55" t="s">
        <v>40</v>
      </c>
      <c r="C9" s="62">
        <f>'P&amp;L pro forma'!O11</f>
        <v>0</v>
      </c>
      <c r="D9" s="83" t="e">
        <f t="shared" si="0"/>
        <v>#DIV/0!</v>
      </c>
      <c r="E9" s="74"/>
    </row>
    <row r="10" spans="1:5" ht="18.75" customHeight="1">
      <c r="A10" s="101" t="s">
        <v>177</v>
      </c>
      <c r="B10" s="55" t="s">
        <v>41</v>
      </c>
      <c r="C10" s="62">
        <f>'P&amp;L pro forma'!O12</f>
        <v>0</v>
      </c>
      <c r="D10" s="83" t="e">
        <f t="shared" si="0"/>
        <v>#DIV/0!</v>
      </c>
      <c r="E10" s="74"/>
    </row>
    <row r="11" spans="1:5" ht="18.75" customHeight="1">
      <c r="A11" s="101" t="s">
        <v>178</v>
      </c>
      <c r="B11" s="55" t="s">
        <v>42</v>
      </c>
      <c r="C11" s="62">
        <f>'P&amp;L pro forma'!O13</f>
        <v>0</v>
      </c>
      <c r="D11" s="83" t="e">
        <f t="shared" si="0"/>
        <v>#DIV/0!</v>
      </c>
      <c r="E11" s="74"/>
    </row>
    <row r="12" spans="1:5" ht="18.75" customHeight="1">
      <c r="A12" s="101" t="s">
        <v>179</v>
      </c>
      <c r="B12" s="55" t="s">
        <v>43</v>
      </c>
      <c r="C12" s="62">
        <f>'P&amp;L pro forma'!O14</f>
        <v>0</v>
      </c>
      <c r="D12" s="83" t="e">
        <f t="shared" si="0"/>
        <v>#DIV/0!</v>
      </c>
      <c r="E12" s="74">
        <v>0.07</v>
      </c>
    </row>
    <row r="13" spans="1:5" ht="18.75" customHeight="1">
      <c r="A13" s="101" t="s">
        <v>180</v>
      </c>
      <c r="B13" s="55" t="s">
        <v>44</v>
      </c>
      <c r="C13" s="62">
        <f>'P&amp;L pro forma'!O15</f>
        <v>0</v>
      </c>
      <c r="D13" s="83" t="e">
        <f t="shared" si="0"/>
        <v>#DIV/0!</v>
      </c>
      <c r="E13" s="74">
        <v>0.07</v>
      </c>
    </row>
    <row r="14" spans="1:5" ht="18.75" customHeight="1" thickBot="1">
      <c r="A14" s="101" t="s">
        <v>181</v>
      </c>
      <c r="B14" s="56" t="s">
        <v>45</v>
      </c>
      <c r="C14" s="63">
        <f>'P&amp;L pro forma'!O16</f>
        <v>0</v>
      </c>
      <c r="D14" s="83" t="e">
        <f t="shared" si="0"/>
        <v>#DIV/0!</v>
      </c>
      <c r="E14" s="74"/>
    </row>
    <row r="15" spans="1:5" ht="18.75" customHeight="1">
      <c r="A15" s="101" t="s">
        <v>182</v>
      </c>
      <c r="B15" s="57"/>
      <c r="C15" s="64"/>
      <c r="D15" s="83"/>
      <c r="E15" s="74"/>
    </row>
    <row r="16" spans="1:5" ht="18.75" customHeight="1" thickBot="1">
      <c r="A16" s="101" t="s">
        <v>183</v>
      </c>
      <c r="B16" s="58"/>
      <c r="C16" s="65"/>
      <c r="D16" s="83"/>
      <c r="E16" s="74"/>
    </row>
    <row r="17" spans="1:5" ht="18.75" customHeight="1">
      <c r="A17" s="101" t="s">
        <v>184</v>
      </c>
      <c r="B17" s="54" t="s">
        <v>46</v>
      </c>
      <c r="C17" s="61">
        <f>'P&amp;L pro forma'!O19</f>
        <v>0</v>
      </c>
      <c r="D17" s="103" t="e">
        <f t="shared" si="0"/>
        <v>#DIV/0!</v>
      </c>
      <c r="E17" s="74"/>
    </row>
    <row r="18" spans="1:5" ht="18" customHeight="1">
      <c r="A18" s="101" t="s">
        <v>185</v>
      </c>
      <c r="B18" s="55" t="s">
        <v>58</v>
      </c>
      <c r="C18" s="62">
        <f>'P&amp;L pro forma'!O20</f>
        <v>0</v>
      </c>
      <c r="D18" s="103" t="e">
        <f t="shared" si="0"/>
        <v>#DIV/0!</v>
      </c>
      <c r="E18" s="74" t="s">
        <v>134</v>
      </c>
    </row>
    <row r="19" spans="1:5" ht="18.75" customHeight="1">
      <c r="A19" s="91"/>
      <c r="B19" s="56" t="s">
        <v>57</v>
      </c>
      <c r="C19" s="66" t="e">
        <f>'P&amp;L pro forma'!O21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67" t="e">
        <f>'P&amp;L pro forma'!O22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8" t="e">
        <f>'P&amp;L pro forma'!O23</f>
        <v>#DIV/0!</v>
      </c>
      <c r="D21" s="103" t="e">
        <f t="shared" si="0"/>
        <v>#DIV/0!</v>
      </c>
      <c r="E21" s="74"/>
    </row>
    <row r="22" spans="2:5" ht="18.75" customHeight="1">
      <c r="B22" s="59" t="s">
        <v>127</v>
      </c>
      <c r="C22" s="69" t="e">
        <f>'P&amp;L pro forma'!O24</f>
        <v>#DIV/0!</v>
      </c>
      <c r="D22" s="103" t="e">
        <f t="shared" si="0"/>
        <v>#DIV/0!</v>
      </c>
      <c r="E22" s="74"/>
    </row>
    <row r="23" spans="2:5" ht="18.75" customHeight="1">
      <c r="B23" s="59" t="s">
        <v>128</v>
      </c>
      <c r="C23" s="70" t="e">
        <f>'P&amp;L pro forma'!O25</f>
        <v>#DIV/0!</v>
      </c>
      <c r="D23" s="103" t="e">
        <f t="shared" si="0"/>
        <v>#DIV/0!</v>
      </c>
      <c r="E23" s="74"/>
    </row>
    <row r="24" spans="2:5" ht="18.75" customHeight="1">
      <c r="B24" s="59" t="s">
        <v>129</v>
      </c>
      <c r="C24" s="47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80" customWidth="1"/>
    <col min="5" max="5" width="17.8515625" style="0" customWidth="1"/>
    <col min="6" max="6" width="93.7109375" style="99" customWidth="1"/>
  </cols>
  <sheetData>
    <row r="1" spans="1:4" ht="21">
      <c r="A1" s="101" t="s">
        <v>168</v>
      </c>
      <c r="B1" s="105" t="s">
        <v>206</v>
      </c>
      <c r="C1" s="106"/>
      <c r="D1" s="81">
        <v>16</v>
      </c>
    </row>
    <row r="2" spans="1:6" ht="18.75" customHeight="1">
      <c r="A2" s="101" t="s">
        <v>169</v>
      </c>
      <c r="B2" s="54" t="s">
        <v>34</v>
      </c>
      <c r="C2" s="61">
        <f>'P&amp;L pro forma'!P4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forma'!P5</f>
        <v>0</v>
      </c>
      <c r="D3" s="83" t="e">
        <f aca="true" t="shared" si="0" ref="D3:D23">C3/comotherreviewsales</f>
        <v>#DIV/0!</v>
      </c>
      <c r="E3" s="74" t="s">
        <v>160</v>
      </c>
    </row>
    <row r="4" spans="1:5" ht="18.75" customHeight="1">
      <c r="A4" s="101" t="s">
        <v>171</v>
      </c>
      <c r="B4" s="55" t="s">
        <v>35</v>
      </c>
      <c r="C4" s="62">
        <f>'P&amp;L pro forma'!P6</f>
        <v>0</v>
      </c>
      <c r="D4" s="83" t="e">
        <f t="shared" si="0"/>
        <v>#DIV/0!</v>
      </c>
      <c r="E4" s="74" t="s">
        <v>161</v>
      </c>
    </row>
    <row r="5" spans="1:5" ht="18.75" customHeight="1">
      <c r="A5" s="101" t="s">
        <v>172</v>
      </c>
      <c r="B5" s="55" t="s">
        <v>36</v>
      </c>
      <c r="C5" s="62">
        <f>'P&amp;L pro forma'!P7</f>
        <v>0</v>
      </c>
      <c r="D5" s="83" t="e">
        <f t="shared" si="0"/>
        <v>#DIV/0!</v>
      </c>
      <c r="E5" s="74"/>
    </row>
    <row r="6" spans="1:5" ht="18.75" customHeight="1">
      <c r="A6" s="101" t="s">
        <v>173</v>
      </c>
      <c r="B6" s="55" t="s">
        <v>37</v>
      </c>
      <c r="C6" s="62">
        <f>'P&amp;L pro forma'!P8</f>
        <v>0</v>
      </c>
      <c r="D6" s="83" t="e">
        <f t="shared" si="0"/>
        <v>#DIV/0!</v>
      </c>
      <c r="E6" s="74"/>
    </row>
    <row r="7" spans="1:5" ht="18.75" customHeight="1">
      <c r="A7" s="101" t="s">
        <v>174</v>
      </c>
      <c r="B7" s="55" t="s">
        <v>38</v>
      </c>
      <c r="C7" s="62">
        <f>'P&amp;L pro forma'!P9</f>
        <v>0</v>
      </c>
      <c r="D7" s="83" t="e">
        <f t="shared" si="0"/>
        <v>#DIV/0!</v>
      </c>
      <c r="E7" s="74"/>
    </row>
    <row r="8" spans="1:5" ht="18.75" customHeight="1">
      <c r="A8" s="101" t="s">
        <v>175</v>
      </c>
      <c r="B8" s="55" t="s">
        <v>39</v>
      </c>
      <c r="C8" s="62">
        <f>'P&amp;L pro forma'!P10</f>
        <v>0</v>
      </c>
      <c r="D8" s="83" t="e">
        <f t="shared" si="0"/>
        <v>#DIV/0!</v>
      </c>
      <c r="E8" s="74"/>
    </row>
    <row r="9" spans="1:5" ht="18.75" customHeight="1">
      <c r="A9" s="101" t="s">
        <v>176</v>
      </c>
      <c r="B9" s="55" t="s">
        <v>40</v>
      </c>
      <c r="C9" s="62">
        <f>'P&amp;L pro forma'!P11</f>
        <v>0</v>
      </c>
      <c r="D9" s="83" t="e">
        <f t="shared" si="0"/>
        <v>#DIV/0!</v>
      </c>
      <c r="E9" s="74"/>
    </row>
    <row r="10" spans="1:5" ht="18.75" customHeight="1">
      <c r="A10" s="101" t="s">
        <v>177</v>
      </c>
      <c r="B10" s="55" t="s">
        <v>41</v>
      </c>
      <c r="C10" s="62">
        <f>'P&amp;L pro forma'!P12</f>
        <v>0</v>
      </c>
      <c r="D10" s="83" t="e">
        <f t="shared" si="0"/>
        <v>#DIV/0!</v>
      </c>
      <c r="E10" s="74"/>
    </row>
    <row r="11" spans="1:5" ht="18.75" customHeight="1">
      <c r="A11" s="101" t="s">
        <v>178</v>
      </c>
      <c r="B11" s="55" t="s">
        <v>42</v>
      </c>
      <c r="C11" s="62">
        <f>'P&amp;L pro forma'!P13</f>
        <v>0</v>
      </c>
      <c r="D11" s="83" t="e">
        <f t="shared" si="0"/>
        <v>#DIV/0!</v>
      </c>
      <c r="E11" s="74"/>
    </row>
    <row r="12" spans="1:5" ht="18.75" customHeight="1">
      <c r="A12" s="101" t="s">
        <v>179</v>
      </c>
      <c r="B12" s="55" t="s">
        <v>43</v>
      </c>
      <c r="C12" s="62">
        <f>'P&amp;L pro forma'!P14</f>
        <v>0</v>
      </c>
      <c r="D12" s="83" t="e">
        <f t="shared" si="0"/>
        <v>#DIV/0!</v>
      </c>
      <c r="E12" s="74">
        <v>0.07</v>
      </c>
    </row>
    <row r="13" spans="1:5" ht="18.75" customHeight="1">
      <c r="A13" s="101" t="s">
        <v>180</v>
      </c>
      <c r="B13" s="55" t="s">
        <v>44</v>
      </c>
      <c r="C13" s="62">
        <f>'P&amp;L pro forma'!P15</f>
        <v>0</v>
      </c>
      <c r="D13" s="83" t="e">
        <f t="shared" si="0"/>
        <v>#DIV/0!</v>
      </c>
      <c r="E13" s="74">
        <v>0.07</v>
      </c>
    </row>
    <row r="14" spans="1:5" ht="18.75" customHeight="1" thickBot="1">
      <c r="A14" s="101" t="s">
        <v>181</v>
      </c>
      <c r="B14" s="56" t="s">
        <v>45</v>
      </c>
      <c r="C14" s="63">
        <f>'P&amp;L pro forma'!P16</f>
        <v>0</v>
      </c>
      <c r="D14" s="83" t="e">
        <f t="shared" si="0"/>
        <v>#DIV/0!</v>
      </c>
      <c r="E14" s="74"/>
    </row>
    <row r="15" spans="1:5" ht="18.75" customHeight="1">
      <c r="A15" s="101" t="s">
        <v>182</v>
      </c>
      <c r="B15" s="57"/>
      <c r="C15" s="64"/>
      <c r="D15" s="83"/>
      <c r="E15" s="74"/>
    </row>
    <row r="16" spans="1:5" ht="18.75" customHeight="1" thickBot="1">
      <c r="A16" s="101" t="s">
        <v>183</v>
      </c>
      <c r="B16" s="58"/>
      <c r="C16" s="65"/>
      <c r="D16" s="83"/>
      <c r="E16" s="74"/>
    </row>
    <row r="17" spans="1:5" ht="18.75" customHeight="1">
      <c r="A17" s="101" t="s">
        <v>184</v>
      </c>
      <c r="B17" s="54" t="s">
        <v>46</v>
      </c>
      <c r="C17" s="61">
        <f>'P&amp;L pro forma'!P19</f>
        <v>0</v>
      </c>
      <c r="D17" s="103" t="e">
        <f t="shared" si="0"/>
        <v>#DIV/0!</v>
      </c>
      <c r="E17" s="74"/>
    </row>
    <row r="18" spans="1:5" ht="18" customHeight="1">
      <c r="A18" s="101" t="s">
        <v>185</v>
      </c>
      <c r="B18" s="55" t="s">
        <v>58</v>
      </c>
      <c r="C18" s="62">
        <f>'P&amp;L pro forma'!P20</f>
        <v>0</v>
      </c>
      <c r="D18" s="103" t="e">
        <f t="shared" si="0"/>
        <v>#DIV/0!</v>
      </c>
      <c r="E18" s="74" t="s">
        <v>134</v>
      </c>
    </row>
    <row r="19" spans="1:5" ht="18.75" customHeight="1">
      <c r="A19" s="91"/>
      <c r="B19" s="56" t="s">
        <v>57</v>
      </c>
      <c r="C19" s="66" t="e">
        <f>'P&amp;L pro forma'!P21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67" t="e">
        <f>'P&amp;L pro forma'!P22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8" t="e">
        <f>'P&amp;L pro forma'!P23</f>
        <v>#DIV/0!</v>
      </c>
      <c r="D21" s="103" t="e">
        <f t="shared" si="0"/>
        <v>#DIV/0!</v>
      </c>
      <c r="E21" s="74"/>
    </row>
    <row r="22" spans="2:5" ht="18.75" customHeight="1">
      <c r="B22" s="59" t="s">
        <v>127</v>
      </c>
      <c r="C22" s="69" t="e">
        <f>'P&amp;L pro forma'!P24</f>
        <v>#DIV/0!</v>
      </c>
      <c r="D22" s="103" t="e">
        <f t="shared" si="0"/>
        <v>#DIV/0!</v>
      </c>
      <c r="E22" s="74"/>
    </row>
    <row r="23" spans="2:5" ht="18.75" customHeight="1">
      <c r="B23" s="59" t="s">
        <v>128</v>
      </c>
      <c r="C23" s="70" t="e">
        <f>'P&amp;L pro forma'!P25</f>
        <v>#DIV/0!</v>
      </c>
      <c r="D23" s="103" t="e">
        <f t="shared" si="0"/>
        <v>#DIV/0!</v>
      </c>
      <c r="E23" s="74"/>
    </row>
    <row r="24" spans="2:5" ht="18.75" customHeight="1">
      <c r="B24" s="59" t="s">
        <v>129</v>
      </c>
      <c r="C24" s="47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U32"/>
  <sheetViews>
    <sheetView workbookViewId="0" topLeftCell="A1">
      <selection activeCell="A4" sqref="A4"/>
    </sheetView>
  </sheetViews>
  <sheetFormatPr defaultColWidth="8.8515625" defaultRowHeight="12.75"/>
  <cols>
    <col min="1" max="1" width="29.8515625" style="3" bestFit="1" customWidth="1"/>
    <col min="2" max="2" width="11.7109375" style="3" bestFit="1" customWidth="1"/>
    <col min="3" max="16" width="10.7109375" style="3" customWidth="1"/>
    <col min="17" max="17" width="9.421875" style="3" bestFit="1" customWidth="1"/>
    <col min="18" max="38" width="9.140625" style="3" customWidth="1"/>
  </cols>
  <sheetData>
    <row r="1" ht="18.75" customHeight="1">
      <c r="A1" s="4" t="s">
        <v>59</v>
      </c>
    </row>
    <row r="2" spans="1:38" s="2" customFormat="1" ht="18.75" customHeight="1">
      <c r="A2" s="16" t="s">
        <v>61</v>
      </c>
      <c r="B2" s="17">
        <v>20</v>
      </c>
      <c r="C2" s="17">
        <v>22</v>
      </c>
      <c r="D2" s="17">
        <v>21</v>
      </c>
      <c r="E2" s="17">
        <v>23</v>
      </c>
      <c r="F2" s="17">
        <v>24</v>
      </c>
      <c r="G2" s="17">
        <v>25</v>
      </c>
      <c r="H2" s="17">
        <v>26</v>
      </c>
      <c r="I2" s="17">
        <v>50</v>
      </c>
      <c r="J2" s="17">
        <v>10</v>
      </c>
      <c r="K2" s="17">
        <v>12</v>
      </c>
      <c r="L2" s="17">
        <v>11</v>
      </c>
      <c r="M2" s="17">
        <v>13</v>
      </c>
      <c r="N2" s="17">
        <v>14</v>
      </c>
      <c r="O2" s="17">
        <v>15</v>
      </c>
      <c r="P2" s="17">
        <v>16</v>
      </c>
      <c r="Q2" s="17"/>
      <c r="R2" s="1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47" ht="18.75" customHeight="1">
      <c r="A3" s="14" t="s">
        <v>1</v>
      </c>
      <c r="B3" s="18" t="s">
        <v>3</v>
      </c>
      <c r="C3" s="18" t="s">
        <v>47</v>
      </c>
      <c r="D3" s="18" t="s">
        <v>48</v>
      </c>
      <c r="E3" s="18" t="s">
        <v>49</v>
      </c>
      <c r="F3" s="18" t="s">
        <v>7</v>
      </c>
      <c r="G3" s="18" t="s">
        <v>8</v>
      </c>
      <c r="H3" s="77" t="s">
        <v>138</v>
      </c>
      <c r="I3" s="18" t="s">
        <v>9</v>
      </c>
      <c r="J3" s="18" t="s">
        <v>50</v>
      </c>
      <c r="K3" s="18" t="s">
        <v>51</v>
      </c>
      <c r="L3" s="18" t="s">
        <v>52</v>
      </c>
      <c r="M3" s="18" t="s">
        <v>53</v>
      </c>
      <c r="N3" s="18" t="s">
        <v>54</v>
      </c>
      <c r="O3" s="18" t="s">
        <v>60</v>
      </c>
      <c r="P3" s="18" t="s">
        <v>55</v>
      </c>
      <c r="Q3" s="18" t="s">
        <v>17</v>
      </c>
      <c r="R3" s="18" t="s">
        <v>56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2"/>
      <c r="AN3" s="2"/>
      <c r="AO3" s="2"/>
      <c r="AP3" s="2"/>
      <c r="AQ3" s="2"/>
      <c r="AR3" s="2"/>
      <c r="AS3" s="2"/>
      <c r="AT3" s="2"/>
      <c r="AU3" s="2"/>
    </row>
    <row r="4" spans="1:18" ht="18.75" customHeight="1">
      <c r="A4" s="14" t="s">
        <v>34</v>
      </c>
      <c r="B4" s="15">
        <f>'Revenue Summary'!P4</f>
        <v>0</v>
      </c>
      <c r="C4" s="15">
        <f>'Revenue Summary'!P5</f>
        <v>0</v>
      </c>
      <c r="D4" s="15">
        <f>'Revenue Summary'!P6</f>
        <v>0</v>
      </c>
      <c r="E4" s="15">
        <f>'Revenue Summary'!P7</f>
        <v>0</v>
      </c>
      <c r="F4" s="15">
        <f>'Revenue Summary'!P8</f>
        <v>0</v>
      </c>
      <c r="G4" s="15">
        <f>'Revenue Summary'!P9</f>
        <v>0</v>
      </c>
      <c r="H4" s="15">
        <f>'Revenue Summary'!P10</f>
        <v>0</v>
      </c>
      <c r="I4" s="15">
        <f>'Revenue Summary'!P11</f>
        <v>0</v>
      </c>
      <c r="J4" s="15">
        <f>'Revenue Summary'!P12</f>
        <v>0</v>
      </c>
      <c r="K4" s="15">
        <f>'Revenue Summary'!P13</f>
        <v>0</v>
      </c>
      <c r="L4" s="15">
        <f>'Revenue Summary'!P14</f>
        <v>0</v>
      </c>
      <c r="M4" s="15">
        <f>'Revenue Summary'!P15</f>
        <v>0</v>
      </c>
      <c r="N4" s="15">
        <f>'Revenue Summary'!P16</f>
        <v>0</v>
      </c>
      <c r="O4" s="15">
        <f>'Revenue Summary'!P17</f>
        <v>0</v>
      </c>
      <c r="P4" s="15">
        <f>'Revenue Summary'!P18</f>
        <v>0</v>
      </c>
      <c r="Q4" s="15">
        <f>SUM(B4:P4)</f>
        <v>0</v>
      </c>
      <c r="R4" s="15"/>
    </row>
    <row r="5" spans="1:18" ht="18.75" customHeight="1">
      <c r="A5" s="8" t="s">
        <v>33</v>
      </c>
      <c r="B5" s="46">
        <f>'COG Summary'!C5</f>
        <v>0</v>
      </c>
      <c r="C5" s="46">
        <f>'COG Summary'!D5</f>
        <v>0</v>
      </c>
      <c r="D5" s="46">
        <f>'COG Summary'!E5</f>
        <v>0</v>
      </c>
      <c r="E5" s="46">
        <f>'COG Summary'!F5</f>
        <v>0</v>
      </c>
      <c r="F5" s="46">
        <f>'COG Summary'!G5</f>
        <v>0</v>
      </c>
      <c r="G5" s="46">
        <f>'COG Summary'!H5</f>
        <v>0</v>
      </c>
      <c r="H5" s="46">
        <f>'COG Summary'!I5</f>
        <v>0</v>
      </c>
      <c r="I5" s="46">
        <f>'COG Summary'!J5</f>
        <v>0</v>
      </c>
      <c r="J5" s="46">
        <f>'COG Summary'!K5</f>
        <v>0</v>
      </c>
      <c r="K5" s="46">
        <f>'COG Summary'!L5</f>
        <v>0</v>
      </c>
      <c r="L5" s="46">
        <f>'COG Summary'!M5</f>
        <v>0</v>
      </c>
      <c r="M5" s="46">
        <f>'COG Summary'!N5</f>
        <v>0</v>
      </c>
      <c r="N5" s="46">
        <f>'COG Summary'!O5</f>
        <v>0</v>
      </c>
      <c r="O5" s="46">
        <f>'COG Summary'!P5</f>
        <v>0</v>
      </c>
      <c r="P5" s="46">
        <f>'COG Summary'!Q5</f>
        <v>0</v>
      </c>
      <c r="Q5" s="6">
        <f aca="true" t="shared" si="0" ref="Q5:Q16">SUM(B5:P5)</f>
        <v>0</v>
      </c>
      <c r="R5" s="13" t="e">
        <f>Q5/sales</f>
        <v>#DIV/0!</v>
      </c>
    </row>
    <row r="6" spans="1:18" ht="18.75" customHeight="1">
      <c r="A6" s="8" t="s">
        <v>35</v>
      </c>
      <c r="B6" s="46">
        <f>'COG Summary'!C6</f>
        <v>0</v>
      </c>
      <c r="C6" s="46">
        <f>'COG Summary'!D6</f>
        <v>0</v>
      </c>
      <c r="D6" s="46">
        <f>'COG Summary'!E6</f>
        <v>0</v>
      </c>
      <c r="E6" s="46">
        <f>'COG Summary'!F6</f>
        <v>0</v>
      </c>
      <c r="F6" s="46">
        <f>'COG Summary'!G6</f>
        <v>0</v>
      </c>
      <c r="G6" s="46">
        <f>'COG Summary'!H6</f>
        <v>0</v>
      </c>
      <c r="H6" s="46">
        <f>'COG Summary'!I6</f>
        <v>0</v>
      </c>
      <c r="I6" s="46">
        <f>'COG Summary'!J6</f>
        <v>0</v>
      </c>
      <c r="J6" s="46">
        <f>'COG Summary'!K6</f>
        <v>0</v>
      </c>
      <c r="K6" s="46">
        <f>'COG Summary'!L6</f>
        <v>0</v>
      </c>
      <c r="L6" s="46">
        <f>'COG Summary'!M6</f>
        <v>0</v>
      </c>
      <c r="M6" s="46">
        <f>'COG Summary'!N6</f>
        <v>0</v>
      </c>
      <c r="N6" s="46">
        <f>'COG Summary'!O6</f>
        <v>0</v>
      </c>
      <c r="O6" s="46">
        <f>'COG Summary'!P6</f>
        <v>0</v>
      </c>
      <c r="P6" s="46">
        <f>'COG Summary'!Q6</f>
        <v>0</v>
      </c>
      <c r="Q6" s="6">
        <f t="shared" si="0"/>
        <v>0</v>
      </c>
      <c r="R6" s="13" t="e">
        <f aca="true" t="shared" si="1" ref="R6:R16">Q6/sales</f>
        <v>#DIV/0!</v>
      </c>
    </row>
    <row r="7" spans="1:18" ht="18.75" customHeight="1">
      <c r="A7" s="8" t="s">
        <v>36</v>
      </c>
      <c r="B7" s="46">
        <f>'COG Summary'!C7</f>
        <v>0</v>
      </c>
      <c r="C7" s="46">
        <f>'COG Summary'!D7</f>
        <v>0</v>
      </c>
      <c r="D7" s="46">
        <f>'COG Summary'!E7</f>
        <v>0</v>
      </c>
      <c r="E7" s="46">
        <f>'COG Summary'!F7</f>
        <v>0</v>
      </c>
      <c r="F7" s="46">
        <f>'COG Summary'!G7</f>
        <v>0</v>
      </c>
      <c r="G7" s="46">
        <f>'COG Summary'!H7</f>
        <v>0</v>
      </c>
      <c r="H7" s="46">
        <f>'COG Summary'!I7</f>
        <v>0</v>
      </c>
      <c r="I7" s="46">
        <f>'COG Summary'!J7</f>
        <v>0</v>
      </c>
      <c r="J7" s="46">
        <f>'COG Summary'!K7</f>
        <v>0</v>
      </c>
      <c r="K7" s="46">
        <f>'COG Summary'!L7</f>
        <v>0</v>
      </c>
      <c r="L7" s="46">
        <f>'COG Summary'!M7</f>
        <v>0</v>
      </c>
      <c r="M7" s="46">
        <f>'COG Summary'!N7</f>
        <v>0</v>
      </c>
      <c r="N7" s="46">
        <f>'COG Summary'!O7</f>
        <v>0</v>
      </c>
      <c r="O7" s="46">
        <f>'COG Summary'!P7</f>
        <v>0</v>
      </c>
      <c r="P7" s="46">
        <f>'COG Summary'!Q7</f>
        <v>0</v>
      </c>
      <c r="Q7" s="6">
        <f t="shared" si="0"/>
        <v>0</v>
      </c>
      <c r="R7" s="13" t="e">
        <f t="shared" si="1"/>
        <v>#DIV/0!</v>
      </c>
    </row>
    <row r="8" spans="1:18" ht="18.75" customHeight="1">
      <c r="A8" s="8" t="s">
        <v>37</v>
      </c>
      <c r="B8" s="46">
        <f>'COG Summary'!C8</f>
        <v>0</v>
      </c>
      <c r="C8" s="46">
        <f>'COG Summary'!D8</f>
        <v>0</v>
      </c>
      <c r="D8" s="46">
        <f>'COG Summary'!E8</f>
        <v>0</v>
      </c>
      <c r="E8" s="46">
        <f>'COG Summary'!F8</f>
        <v>0</v>
      </c>
      <c r="F8" s="46">
        <f>'COG Summary'!G8</f>
        <v>0</v>
      </c>
      <c r="G8" s="46">
        <f>'COG Summary'!H8</f>
        <v>0</v>
      </c>
      <c r="H8" s="46">
        <f>'COG Summary'!I8</f>
        <v>0</v>
      </c>
      <c r="I8" s="46">
        <f>'COG Summary'!J8</f>
        <v>0</v>
      </c>
      <c r="J8" s="46">
        <f>'COG Summary'!K8</f>
        <v>0</v>
      </c>
      <c r="K8" s="46">
        <f>'COG Summary'!L8</f>
        <v>0</v>
      </c>
      <c r="L8" s="46">
        <f>'COG Summary'!M8</f>
        <v>0</v>
      </c>
      <c r="M8" s="46">
        <f>'COG Summary'!N8</f>
        <v>0</v>
      </c>
      <c r="N8" s="46">
        <f>'COG Summary'!O8</f>
        <v>0</v>
      </c>
      <c r="O8" s="46">
        <f>'COG Summary'!P8</f>
        <v>0</v>
      </c>
      <c r="P8" s="46">
        <f>'COG Summary'!Q8</f>
        <v>0</v>
      </c>
      <c r="Q8" s="6">
        <f t="shared" si="0"/>
        <v>0</v>
      </c>
      <c r="R8" s="13" t="e">
        <f t="shared" si="1"/>
        <v>#DIV/0!</v>
      </c>
    </row>
    <row r="9" spans="1:18" ht="18.75" customHeight="1">
      <c r="A9" s="8" t="s">
        <v>38</v>
      </c>
      <c r="B9" s="46">
        <f>'COG Summary'!C9</f>
        <v>0</v>
      </c>
      <c r="C9" s="46">
        <f>'COG Summary'!D9</f>
        <v>0</v>
      </c>
      <c r="D9" s="46">
        <f>'COG Summary'!E9</f>
        <v>0</v>
      </c>
      <c r="E9" s="46">
        <f>'COG Summary'!F9</f>
        <v>0</v>
      </c>
      <c r="F9" s="46">
        <f>'COG Summary'!G9</f>
        <v>0</v>
      </c>
      <c r="G9" s="46">
        <f>'COG Summary'!H9</f>
        <v>0</v>
      </c>
      <c r="H9" s="46">
        <f>'COG Summary'!I9</f>
        <v>0</v>
      </c>
      <c r="I9" s="46">
        <f>'COG Summary'!J9</f>
        <v>0</v>
      </c>
      <c r="J9" s="46">
        <f>'COG Summary'!K9</f>
        <v>0</v>
      </c>
      <c r="K9" s="46">
        <f>'COG Summary'!L9</f>
        <v>0</v>
      </c>
      <c r="L9" s="46">
        <f>'COG Summary'!M9</f>
        <v>0</v>
      </c>
      <c r="M9" s="46">
        <f>'COG Summary'!N9</f>
        <v>0</v>
      </c>
      <c r="N9" s="46">
        <f>'COG Summary'!O9</f>
        <v>0</v>
      </c>
      <c r="O9" s="46">
        <f>'COG Summary'!P9</f>
        <v>0</v>
      </c>
      <c r="P9" s="46">
        <f>'COG Summary'!Q9</f>
        <v>0</v>
      </c>
      <c r="Q9" s="6">
        <f t="shared" si="0"/>
        <v>0</v>
      </c>
      <c r="R9" s="13" t="e">
        <f t="shared" si="1"/>
        <v>#DIV/0!</v>
      </c>
    </row>
    <row r="10" spans="1:18" ht="18.75" customHeight="1">
      <c r="A10" s="8" t="s">
        <v>39</v>
      </c>
      <c r="B10" s="46">
        <f>'COG Summary'!C10</f>
        <v>0</v>
      </c>
      <c r="C10" s="46">
        <f>'COG Summary'!D10</f>
        <v>0</v>
      </c>
      <c r="D10" s="46">
        <f>'COG Summary'!E10</f>
        <v>0</v>
      </c>
      <c r="E10" s="46">
        <f>'COG Summary'!F10</f>
        <v>0</v>
      </c>
      <c r="F10" s="46">
        <f>'COG Summary'!G10</f>
        <v>0</v>
      </c>
      <c r="G10" s="46">
        <f>'COG Summary'!H10</f>
        <v>0</v>
      </c>
      <c r="H10" s="46">
        <f>'COG Summary'!I10</f>
        <v>0</v>
      </c>
      <c r="I10" s="46">
        <f>'COG Summary'!J10</f>
        <v>0</v>
      </c>
      <c r="J10" s="46">
        <f>'COG Summary'!K10</f>
        <v>0</v>
      </c>
      <c r="K10" s="46">
        <f>'COG Summary'!L10</f>
        <v>0</v>
      </c>
      <c r="L10" s="46">
        <f>'COG Summary'!M10</f>
        <v>0</v>
      </c>
      <c r="M10" s="46">
        <f>'COG Summary'!N10</f>
        <v>0</v>
      </c>
      <c r="N10" s="46">
        <f>'COG Summary'!O10</f>
        <v>0</v>
      </c>
      <c r="O10" s="46">
        <f>'COG Summary'!P10</f>
        <v>0</v>
      </c>
      <c r="P10" s="46">
        <f>'COG Summary'!Q10</f>
        <v>0</v>
      </c>
      <c r="Q10" s="6">
        <f t="shared" si="0"/>
        <v>0</v>
      </c>
      <c r="R10" s="13" t="e">
        <f t="shared" si="1"/>
        <v>#DIV/0!</v>
      </c>
    </row>
    <row r="11" spans="1:18" ht="18.75" customHeight="1">
      <c r="A11" s="8" t="s">
        <v>40</v>
      </c>
      <c r="B11" s="46">
        <f>'COG Summary'!C11</f>
        <v>0</v>
      </c>
      <c r="C11" s="46">
        <f>'COG Summary'!D11</f>
        <v>0</v>
      </c>
      <c r="D11" s="46">
        <f>'COG Summary'!E11</f>
        <v>0</v>
      </c>
      <c r="E11" s="46">
        <f>'COG Summary'!F11</f>
        <v>0</v>
      </c>
      <c r="F11" s="46">
        <f>'COG Summary'!G11</f>
        <v>0</v>
      </c>
      <c r="G11" s="46">
        <f>'COG Summary'!H11</f>
        <v>0</v>
      </c>
      <c r="H11" s="46">
        <f>'COG Summary'!I11</f>
        <v>0</v>
      </c>
      <c r="I11" s="46">
        <f>'COG Summary'!J11</f>
        <v>0</v>
      </c>
      <c r="J11" s="46">
        <f>'COG Summary'!K11</f>
        <v>0</v>
      </c>
      <c r="K11" s="46">
        <f>'COG Summary'!L11</f>
        <v>0</v>
      </c>
      <c r="L11" s="46">
        <f>'COG Summary'!M11</f>
        <v>0</v>
      </c>
      <c r="M11" s="46">
        <f>'COG Summary'!N11</f>
        <v>0</v>
      </c>
      <c r="N11" s="46">
        <f>'COG Summary'!O11</f>
        <v>0</v>
      </c>
      <c r="O11" s="46">
        <f>'COG Summary'!P11</f>
        <v>0</v>
      </c>
      <c r="P11" s="46">
        <f>'COG Summary'!Q11</f>
        <v>0</v>
      </c>
      <c r="Q11" s="6">
        <f t="shared" si="0"/>
        <v>0</v>
      </c>
      <c r="R11" s="13" t="e">
        <f t="shared" si="1"/>
        <v>#DIV/0!</v>
      </c>
    </row>
    <row r="12" spans="1:18" ht="18.75" customHeight="1">
      <c r="A12" s="8" t="s">
        <v>41</v>
      </c>
      <c r="B12" s="46">
        <f>'COG Summary'!C12</f>
        <v>0</v>
      </c>
      <c r="C12" s="46">
        <f>'COG Summary'!D12</f>
        <v>0</v>
      </c>
      <c r="D12" s="46">
        <f>'COG Summary'!E12</f>
        <v>0</v>
      </c>
      <c r="E12" s="46">
        <f>'COG Summary'!F12</f>
        <v>0</v>
      </c>
      <c r="F12" s="46">
        <f>'COG Summary'!G12</f>
        <v>0</v>
      </c>
      <c r="G12" s="46">
        <f>'COG Summary'!H12</f>
        <v>0</v>
      </c>
      <c r="H12" s="46">
        <f>'COG Summary'!I12</f>
        <v>0</v>
      </c>
      <c r="I12" s="46">
        <f>'COG Summary'!J12</f>
        <v>0</v>
      </c>
      <c r="J12" s="46">
        <f>'COG Summary'!K12</f>
        <v>0</v>
      </c>
      <c r="K12" s="46">
        <f>'COG Summary'!L12</f>
        <v>0</v>
      </c>
      <c r="L12" s="46">
        <f>'COG Summary'!M12</f>
        <v>0</v>
      </c>
      <c r="M12" s="46">
        <f>'COG Summary'!N12</f>
        <v>0</v>
      </c>
      <c r="N12" s="46">
        <f>'COG Summary'!O12</f>
        <v>0</v>
      </c>
      <c r="O12" s="46">
        <f>'COG Summary'!P12</f>
        <v>0</v>
      </c>
      <c r="P12" s="46">
        <f>'COG Summary'!Q12</f>
        <v>0</v>
      </c>
      <c r="Q12" s="6">
        <f t="shared" si="0"/>
        <v>0</v>
      </c>
      <c r="R12" s="13" t="e">
        <f t="shared" si="1"/>
        <v>#DIV/0!</v>
      </c>
    </row>
    <row r="13" spans="1:18" ht="18.75" customHeight="1">
      <c r="A13" s="8" t="s">
        <v>42</v>
      </c>
      <c r="B13" s="46">
        <f>'COG Summary'!C13</f>
        <v>0</v>
      </c>
      <c r="C13" s="46">
        <f>'COG Summary'!D13</f>
        <v>0</v>
      </c>
      <c r="D13" s="46">
        <f>'COG Summary'!E13</f>
        <v>0</v>
      </c>
      <c r="E13" s="46">
        <f>'COG Summary'!F13</f>
        <v>0</v>
      </c>
      <c r="F13" s="46">
        <f>'COG Summary'!G13</f>
        <v>0</v>
      </c>
      <c r="G13" s="46">
        <f>'COG Summary'!H13</f>
        <v>0</v>
      </c>
      <c r="H13" s="46">
        <f>'COG Summary'!I13</f>
        <v>0</v>
      </c>
      <c r="I13" s="46">
        <f>'COG Summary'!J13</f>
        <v>0</v>
      </c>
      <c r="J13" s="46">
        <f>'COG Summary'!K13</f>
        <v>0</v>
      </c>
      <c r="K13" s="46">
        <f>'COG Summary'!L13</f>
        <v>0</v>
      </c>
      <c r="L13" s="46">
        <f>'COG Summary'!M13</f>
        <v>0</v>
      </c>
      <c r="M13" s="46">
        <f>'COG Summary'!N13</f>
        <v>0</v>
      </c>
      <c r="N13" s="46">
        <f>'COG Summary'!O13</f>
        <v>0</v>
      </c>
      <c r="O13" s="46">
        <f>'COG Summary'!P13</f>
        <v>0</v>
      </c>
      <c r="P13" s="46">
        <f>'COG Summary'!Q13</f>
        <v>0</v>
      </c>
      <c r="Q13" s="6">
        <f t="shared" si="0"/>
        <v>0</v>
      </c>
      <c r="R13" s="13" t="e">
        <f t="shared" si="1"/>
        <v>#DIV/0!</v>
      </c>
    </row>
    <row r="14" spans="1:18" ht="18.75" customHeight="1">
      <c r="A14" s="8" t="s">
        <v>43</v>
      </c>
      <c r="B14" s="46">
        <f>'COG Summary'!C14</f>
        <v>0</v>
      </c>
      <c r="C14" s="46">
        <f>'COG Summary'!D14</f>
        <v>0</v>
      </c>
      <c r="D14" s="46">
        <f>'COG Summary'!E14</f>
        <v>0</v>
      </c>
      <c r="E14" s="46">
        <f>'COG Summary'!F14</f>
        <v>0</v>
      </c>
      <c r="F14" s="46">
        <f>'COG Summary'!G14</f>
        <v>0</v>
      </c>
      <c r="G14" s="46">
        <f>'COG Summary'!H14</f>
        <v>0</v>
      </c>
      <c r="H14" s="46">
        <f>'COG Summary'!I14</f>
        <v>0</v>
      </c>
      <c r="I14" s="46">
        <f>'COG Summary'!J14</f>
        <v>0</v>
      </c>
      <c r="J14" s="46">
        <f>'COG Summary'!K14</f>
        <v>0</v>
      </c>
      <c r="K14" s="46">
        <f>'COG Summary'!L14</f>
        <v>0</v>
      </c>
      <c r="L14" s="46">
        <f>'COG Summary'!M14</f>
        <v>0</v>
      </c>
      <c r="M14" s="46">
        <f>'COG Summary'!N14</f>
        <v>0</v>
      </c>
      <c r="N14" s="46">
        <f>'COG Summary'!O14</f>
        <v>0</v>
      </c>
      <c r="O14" s="46">
        <f>'COG Summary'!P14</f>
        <v>0</v>
      </c>
      <c r="P14" s="46">
        <f>'COG Summary'!Q14</f>
        <v>0</v>
      </c>
      <c r="Q14" s="6">
        <f t="shared" si="0"/>
        <v>0</v>
      </c>
      <c r="R14" s="13" t="e">
        <f t="shared" si="1"/>
        <v>#DIV/0!</v>
      </c>
    </row>
    <row r="15" spans="1:18" ht="18.75" customHeight="1">
      <c r="A15" s="8" t="s">
        <v>44</v>
      </c>
      <c r="B15" s="46">
        <f>'COG Summary'!C15</f>
        <v>0</v>
      </c>
      <c r="C15" s="46">
        <f>'COG Summary'!D15</f>
        <v>0</v>
      </c>
      <c r="D15" s="46">
        <f>'COG Summary'!E15</f>
        <v>0</v>
      </c>
      <c r="E15" s="46">
        <f>'COG Summary'!F15</f>
        <v>0</v>
      </c>
      <c r="F15" s="46">
        <f>'COG Summary'!G15</f>
        <v>0</v>
      </c>
      <c r="G15" s="46">
        <f>'COG Summary'!H15</f>
        <v>0</v>
      </c>
      <c r="H15" s="46">
        <f>'COG Summary'!I15</f>
        <v>0</v>
      </c>
      <c r="I15" s="46">
        <f>'COG Summary'!J15</f>
        <v>0</v>
      </c>
      <c r="J15" s="46">
        <f>'COG Summary'!K15</f>
        <v>0</v>
      </c>
      <c r="K15" s="46">
        <f>'COG Summary'!L15</f>
        <v>0</v>
      </c>
      <c r="L15" s="46">
        <f>'COG Summary'!M15</f>
        <v>0</v>
      </c>
      <c r="M15" s="46">
        <f>'COG Summary'!N15</f>
        <v>0</v>
      </c>
      <c r="N15" s="46">
        <f>'COG Summary'!O15</f>
        <v>0</v>
      </c>
      <c r="O15" s="46">
        <f>'COG Summary'!P15</f>
        <v>0</v>
      </c>
      <c r="P15" s="46">
        <f>'COG Summary'!Q15</f>
        <v>0</v>
      </c>
      <c r="Q15" s="6">
        <f t="shared" si="0"/>
        <v>0</v>
      </c>
      <c r="R15" s="13" t="e">
        <f t="shared" si="1"/>
        <v>#DIV/0!</v>
      </c>
    </row>
    <row r="16" spans="1:18" ht="18.75" customHeight="1" thickBot="1">
      <c r="A16" s="16" t="s">
        <v>45</v>
      </c>
      <c r="B16" s="53">
        <f>'COG Summary'!C16</f>
        <v>0</v>
      </c>
      <c r="C16" s="53">
        <f>'COG Summary'!D16</f>
        <v>0</v>
      </c>
      <c r="D16" s="53">
        <f>'COG Summary'!E16</f>
        <v>0</v>
      </c>
      <c r="E16" s="53">
        <f>'COG Summary'!F16</f>
        <v>0</v>
      </c>
      <c r="F16" s="53">
        <f>'COG Summary'!G16</f>
        <v>0</v>
      </c>
      <c r="G16" s="53">
        <f>'COG Summary'!H16</f>
        <v>0</v>
      </c>
      <c r="H16" s="53">
        <f>'COG Summary'!I16</f>
        <v>0</v>
      </c>
      <c r="I16" s="53">
        <f>'COG Summary'!J16</f>
        <v>0</v>
      </c>
      <c r="J16" s="53">
        <f>'COG Summary'!K16</f>
        <v>0</v>
      </c>
      <c r="K16" s="53">
        <f>'COG Summary'!L16</f>
        <v>0</v>
      </c>
      <c r="L16" s="53">
        <f>'COG Summary'!M16</f>
        <v>0</v>
      </c>
      <c r="M16" s="53">
        <f>'COG Summary'!N16</f>
        <v>0</v>
      </c>
      <c r="N16" s="53">
        <f>'COG Summary'!O16</f>
        <v>0</v>
      </c>
      <c r="O16" s="53">
        <f>'COG Summary'!P16</f>
        <v>0</v>
      </c>
      <c r="P16" s="53">
        <f>'COG Summary'!Q16</f>
        <v>0</v>
      </c>
      <c r="Q16" s="33">
        <f t="shared" si="0"/>
        <v>0</v>
      </c>
      <c r="R16" s="34" t="e">
        <f t="shared" si="1"/>
        <v>#DIV/0!</v>
      </c>
    </row>
    <row r="17" spans="1:18" ht="18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1:18" ht="18" customHeight="1" thickBo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5"/>
    </row>
    <row r="19" spans="1:18" ht="18.75" customHeight="1">
      <c r="A19" s="14" t="s">
        <v>46</v>
      </c>
      <c r="B19" s="15">
        <f>SUM(B5:B18)</f>
        <v>0</v>
      </c>
      <c r="C19" s="15">
        <f>SUM(C5:C18)</f>
        <v>0</v>
      </c>
      <c r="D19" s="15">
        <f>SUM(D5:D18)</f>
        <v>0</v>
      </c>
      <c r="E19" s="15">
        <f aca="true" t="shared" si="2" ref="E19:Q19">SUM(E5:E18)</f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46"/>
    </row>
    <row r="20" spans="1:18" ht="18.75" customHeight="1">
      <c r="A20" s="8" t="s">
        <v>58</v>
      </c>
      <c r="B20" s="6">
        <f>B4-B19</f>
        <v>0</v>
      </c>
      <c r="C20" s="6">
        <f aca="true" t="shared" si="3" ref="C20:Q20">C4-C19</f>
        <v>0</v>
      </c>
      <c r="D20" s="6">
        <f t="shared" si="3"/>
        <v>0</v>
      </c>
      <c r="E20" s="6">
        <f t="shared" si="3"/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6">
        <f t="shared" si="3"/>
        <v>0</v>
      </c>
      <c r="M20" s="6">
        <f t="shared" si="3"/>
        <v>0</v>
      </c>
      <c r="N20" s="6">
        <f t="shared" si="3"/>
        <v>0</v>
      </c>
      <c r="O20" s="6">
        <f t="shared" si="3"/>
        <v>0</v>
      </c>
      <c r="P20" s="6">
        <f t="shared" si="3"/>
        <v>0</v>
      </c>
      <c r="Q20" s="6">
        <f t="shared" si="3"/>
        <v>0</v>
      </c>
      <c r="R20" s="44"/>
    </row>
    <row r="21" spans="1:18" ht="18.75" customHeight="1">
      <c r="A21" s="16" t="s">
        <v>57</v>
      </c>
      <c r="B21" s="42" t="e">
        <f>B20/B4</f>
        <v>#DIV/0!</v>
      </c>
      <c r="C21" s="42" t="e">
        <f aca="true" t="shared" si="4" ref="C21:Q21">C20/C4</f>
        <v>#DIV/0!</v>
      </c>
      <c r="D21" s="42" t="e">
        <f t="shared" si="4"/>
        <v>#DIV/0!</v>
      </c>
      <c r="E21" s="42" t="e">
        <f t="shared" si="4"/>
        <v>#DIV/0!</v>
      </c>
      <c r="F21" s="42" t="e">
        <f t="shared" si="4"/>
        <v>#DIV/0!</v>
      </c>
      <c r="G21" s="42" t="e">
        <f t="shared" si="4"/>
        <v>#DIV/0!</v>
      </c>
      <c r="H21" s="42" t="e">
        <f t="shared" si="4"/>
        <v>#DIV/0!</v>
      </c>
      <c r="I21" s="42" t="e">
        <f t="shared" si="4"/>
        <v>#DIV/0!</v>
      </c>
      <c r="J21" s="42" t="e">
        <f t="shared" si="4"/>
        <v>#DIV/0!</v>
      </c>
      <c r="K21" s="42" t="e">
        <f t="shared" si="4"/>
        <v>#DIV/0!</v>
      </c>
      <c r="L21" s="42" t="e">
        <f t="shared" si="4"/>
        <v>#DIV/0!</v>
      </c>
      <c r="M21" s="42" t="e">
        <f t="shared" si="4"/>
        <v>#DIV/0!</v>
      </c>
      <c r="N21" s="42" t="e">
        <f t="shared" si="4"/>
        <v>#DIV/0!</v>
      </c>
      <c r="O21" s="42" t="e">
        <f t="shared" si="4"/>
        <v>#DIV/0!</v>
      </c>
      <c r="P21" s="42" t="e">
        <f t="shared" si="4"/>
        <v>#DIV/0!</v>
      </c>
      <c r="Q21" s="42" t="e">
        <f t="shared" si="4"/>
        <v>#DIV/0!</v>
      </c>
      <c r="R21" s="44"/>
    </row>
    <row r="22" spans="1:18" ht="18.75" customHeight="1">
      <c r="A22" s="43" t="s">
        <v>124</v>
      </c>
      <c r="B22" s="47" t="e">
        <f aca="true" t="shared" si="5" ref="B22:P22">B6/labor</f>
        <v>#DIV/0!</v>
      </c>
      <c r="C22" s="47" t="e">
        <f t="shared" si="5"/>
        <v>#DIV/0!</v>
      </c>
      <c r="D22" s="47" t="e">
        <f t="shared" si="5"/>
        <v>#DIV/0!</v>
      </c>
      <c r="E22" s="47" t="e">
        <f t="shared" si="5"/>
        <v>#DIV/0!</v>
      </c>
      <c r="F22" s="47" t="e">
        <f t="shared" si="5"/>
        <v>#DIV/0!</v>
      </c>
      <c r="G22" s="47" t="e">
        <f t="shared" si="5"/>
        <v>#DIV/0!</v>
      </c>
      <c r="H22" s="47" t="e">
        <f t="shared" si="5"/>
        <v>#DIV/0!</v>
      </c>
      <c r="I22" s="47" t="e">
        <f t="shared" si="5"/>
        <v>#DIV/0!</v>
      </c>
      <c r="J22" s="47" t="e">
        <f t="shared" si="5"/>
        <v>#DIV/0!</v>
      </c>
      <c r="K22" s="47" t="e">
        <f t="shared" si="5"/>
        <v>#DIV/0!</v>
      </c>
      <c r="L22" s="47" t="e">
        <f t="shared" si="5"/>
        <v>#DIV/0!</v>
      </c>
      <c r="M22" s="47" t="e">
        <f t="shared" si="5"/>
        <v>#DIV/0!</v>
      </c>
      <c r="N22" s="47" t="e">
        <f t="shared" si="5"/>
        <v>#DIV/0!</v>
      </c>
      <c r="O22" s="47" t="e">
        <f t="shared" si="5"/>
        <v>#DIV/0!</v>
      </c>
      <c r="P22" s="47" t="e">
        <f t="shared" si="5"/>
        <v>#DIV/0!</v>
      </c>
      <c r="Q22" s="48" t="e">
        <f>SUM(B22:P22)</f>
        <v>#DIV/0!</v>
      </c>
      <c r="R22" s="44"/>
    </row>
    <row r="23" spans="1:18" ht="18.75" customHeight="1">
      <c r="A23" s="49">
        <f>'Operating Expense'!M22</f>
        <v>275000</v>
      </c>
      <c r="B23" s="51" t="e">
        <f aca="true" t="shared" si="6" ref="B23:P23">overhead*B22</f>
        <v>#DIV/0!</v>
      </c>
      <c r="C23" s="51" t="e">
        <f t="shared" si="6"/>
        <v>#DIV/0!</v>
      </c>
      <c r="D23" s="51" t="e">
        <f t="shared" si="6"/>
        <v>#DIV/0!</v>
      </c>
      <c r="E23" s="51" t="e">
        <f t="shared" si="6"/>
        <v>#DIV/0!</v>
      </c>
      <c r="F23" s="51" t="e">
        <f t="shared" si="6"/>
        <v>#DIV/0!</v>
      </c>
      <c r="G23" s="51" t="e">
        <f t="shared" si="6"/>
        <v>#DIV/0!</v>
      </c>
      <c r="H23" s="51" t="e">
        <f t="shared" si="6"/>
        <v>#DIV/0!</v>
      </c>
      <c r="I23" s="51" t="e">
        <f t="shared" si="6"/>
        <v>#DIV/0!</v>
      </c>
      <c r="J23" s="51" t="e">
        <f t="shared" si="6"/>
        <v>#DIV/0!</v>
      </c>
      <c r="K23" s="51" t="e">
        <f t="shared" si="6"/>
        <v>#DIV/0!</v>
      </c>
      <c r="L23" s="51" t="e">
        <f t="shared" si="6"/>
        <v>#DIV/0!</v>
      </c>
      <c r="M23" s="51" t="e">
        <f t="shared" si="6"/>
        <v>#DIV/0!</v>
      </c>
      <c r="N23" s="51" t="e">
        <f t="shared" si="6"/>
        <v>#DIV/0!</v>
      </c>
      <c r="O23" s="51" t="e">
        <f t="shared" si="6"/>
        <v>#DIV/0!</v>
      </c>
      <c r="P23" s="51" t="e">
        <f t="shared" si="6"/>
        <v>#DIV/0!</v>
      </c>
      <c r="Q23" s="51" t="e">
        <f>SUM(B23:P23)</f>
        <v>#DIV/0!</v>
      </c>
      <c r="R23" s="44"/>
    </row>
    <row r="24" spans="1:18" ht="18.75" customHeight="1">
      <c r="A24" s="43" t="s">
        <v>127</v>
      </c>
      <c r="B24" s="48" t="e">
        <f>B23/B4</f>
        <v>#DIV/0!</v>
      </c>
      <c r="C24" s="48" t="e">
        <f aca="true" t="shared" si="7" ref="C24:P24">C23/C4</f>
        <v>#DIV/0!</v>
      </c>
      <c r="D24" s="48" t="e">
        <f t="shared" si="7"/>
        <v>#DIV/0!</v>
      </c>
      <c r="E24" s="48" t="e">
        <f t="shared" si="7"/>
        <v>#DIV/0!</v>
      </c>
      <c r="F24" s="48" t="e">
        <f t="shared" si="7"/>
        <v>#DIV/0!</v>
      </c>
      <c r="G24" s="48" t="e">
        <f t="shared" si="7"/>
        <v>#DIV/0!</v>
      </c>
      <c r="H24" s="48" t="e">
        <f t="shared" si="7"/>
        <v>#DIV/0!</v>
      </c>
      <c r="I24" s="48" t="e">
        <f t="shared" si="7"/>
        <v>#DIV/0!</v>
      </c>
      <c r="J24" s="48" t="e">
        <f t="shared" si="7"/>
        <v>#DIV/0!</v>
      </c>
      <c r="K24" s="48" t="e">
        <f t="shared" si="7"/>
        <v>#DIV/0!</v>
      </c>
      <c r="L24" s="48" t="e">
        <f t="shared" si="7"/>
        <v>#DIV/0!</v>
      </c>
      <c r="M24" s="48" t="e">
        <f t="shared" si="7"/>
        <v>#DIV/0!</v>
      </c>
      <c r="N24" s="48" t="e">
        <f t="shared" si="7"/>
        <v>#DIV/0!</v>
      </c>
      <c r="O24" s="48" t="e">
        <f t="shared" si="7"/>
        <v>#DIV/0!</v>
      </c>
      <c r="P24" s="48" t="e">
        <f t="shared" si="7"/>
        <v>#DIV/0!</v>
      </c>
      <c r="Q24" s="47" t="e">
        <f>Q23/sales</f>
        <v>#DIV/0!</v>
      </c>
      <c r="R24" s="44"/>
    </row>
    <row r="25" spans="1:18" ht="18.75" customHeight="1">
      <c r="A25" s="43" t="s">
        <v>128</v>
      </c>
      <c r="B25" s="52" t="e">
        <f>B20-B23</f>
        <v>#DIV/0!</v>
      </c>
      <c r="C25" s="52" t="e">
        <f aca="true" t="shared" si="8" ref="C25:P25">C20-C23</f>
        <v>#DIV/0!</v>
      </c>
      <c r="D25" s="52" t="e">
        <f t="shared" si="8"/>
        <v>#DIV/0!</v>
      </c>
      <c r="E25" s="52" t="e">
        <f t="shared" si="8"/>
        <v>#DIV/0!</v>
      </c>
      <c r="F25" s="52" t="e">
        <f t="shared" si="8"/>
        <v>#DIV/0!</v>
      </c>
      <c r="G25" s="52" t="e">
        <f t="shared" si="8"/>
        <v>#DIV/0!</v>
      </c>
      <c r="H25" s="52" t="e">
        <f t="shared" si="8"/>
        <v>#DIV/0!</v>
      </c>
      <c r="I25" s="52" t="e">
        <f t="shared" si="8"/>
        <v>#DIV/0!</v>
      </c>
      <c r="J25" s="52" t="e">
        <f t="shared" si="8"/>
        <v>#DIV/0!</v>
      </c>
      <c r="K25" s="52" t="e">
        <f t="shared" si="8"/>
        <v>#DIV/0!</v>
      </c>
      <c r="L25" s="52" t="e">
        <f t="shared" si="8"/>
        <v>#DIV/0!</v>
      </c>
      <c r="M25" s="52" t="e">
        <f t="shared" si="8"/>
        <v>#DIV/0!</v>
      </c>
      <c r="N25" s="52" t="e">
        <f t="shared" si="8"/>
        <v>#DIV/0!</v>
      </c>
      <c r="O25" s="52" t="e">
        <f t="shared" si="8"/>
        <v>#DIV/0!</v>
      </c>
      <c r="P25" s="52" t="e">
        <f t="shared" si="8"/>
        <v>#DIV/0!</v>
      </c>
      <c r="Q25" s="50" t="e">
        <f>SUM(B25:P25)</f>
        <v>#DIV/0!</v>
      </c>
      <c r="R25" s="44"/>
    </row>
    <row r="26" spans="1:18" ht="18.75" customHeight="1">
      <c r="A26" s="43" t="s">
        <v>129</v>
      </c>
      <c r="B26" s="47" t="e">
        <f>B25/B4</f>
        <v>#DIV/0!</v>
      </c>
      <c r="C26" s="47" t="e">
        <f aca="true" t="shared" si="9" ref="C26:P26">C25/C4</f>
        <v>#DIV/0!</v>
      </c>
      <c r="D26" s="47" t="e">
        <f t="shared" si="9"/>
        <v>#DIV/0!</v>
      </c>
      <c r="E26" s="47" t="e">
        <f t="shared" si="9"/>
        <v>#DIV/0!</v>
      </c>
      <c r="F26" s="47" t="e">
        <f t="shared" si="9"/>
        <v>#DIV/0!</v>
      </c>
      <c r="G26" s="47" t="e">
        <f t="shared" si="9"/>
        <v>#DIV/0!</v>
      </c>
      <c r="H26" s="47" t="e">
        <f t="shared" si="9"/>
        <v>#DIV/0!</v>
      </c>
      <c r="I26" s="47" t="e">
        <f t="shared" si="9"/>
        <v>#DIV/0!</v>
      </c>
      <c r="J26" s="47" t="e">
        <f t="shared" si="9"/>
        <v>#DIV/0!</v>
      </c>
      <c r="K26" s="47" t="e">
        <f t="shared" si="9"/>
        <v>#DIV/0!</v>
      </c>
      <c r="L26" s="47" t="e">
        <f t="shared" si="9"/>
        <v>#DIV/0!</v>
      </c>
      <c r="M26" s="47" t="e">
        <f t="shared" si="9"/>
        <v>#DIV/0!</v>
      </c>
      <c r="N26" s="47" t="e">
        <f t="shared" si="9"/>
        <v>#DIV/0!</v>
      </c>
      <c r="O26" s="47" t="e">
        <f t="shared" si="9"/>
        <v>#DIV/0!</v>
      </c>
      <c r="P26" s="47" t="e">
        <f t="shared" si="9"/>
        <v>#DIV/0!</v>
      </c>
      <c r="Q26" s="47" t="e">
        <f>Q25/sales</f>
        <v>#DIV/0!</v>
      </c>
      <c r="R26" s="44"/>
    </row>
    <row r="27" spans="1:18" ht="18.75" customHeigh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8.75" customHeigh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ht="18.75" customHeigh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ht="18.75" customHeight="1">
      <c r="A30" s="43" t="s">
        <v>125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ht="18.75" customHeight="1">
      <c r="A31" s="43" t="s">
        <v>126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ht="18.75" customHeight="1">
      <c r="A32" s="41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sheet="1" objects="1" scenarios="1" selectLockedCells="1" selectUnlockedCells="1"/>
  <printOptions/>
  <pageMargins left="0.13" right="0.46" top="1" bottom="1" header="0.5" footer="0.5"/>
  <pageSetup orientation="landscape" paperSize="5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zoomScale="125" zoomScaleNormal="125" workbookViewId="0" topLeftCell="A1">
      <selection activeCell="A3" sqref="A3"/>
    </sheetView>
  </sheetViews>
  <sheetFormatPr defaultColWidth="8.8515625" defaultRowHeight="12.75"/>
  <cols>
    <col min="1" max="1" width="19.00390625" style="90" customWidth="1"/>
    <col min="2" max="2" width="20.28125" style="3" bestFit="1" customWidth="1"/>
    <col min="3" max="3" width="11.7109375" style="3" bestFit="1" customWidth="1"/>
    <col min="4" max="17" width="10.7109375" style="3" customWidth="1"/>
    <col min="18" max="18" width="9.421875" style="3" bestFit="1" customWidth="1"/>
    <col min="19" max="39" width="9.140625" style="3" customWidth="1"/>
  </cols>
  <sheetData>
    <row r="1" spans="1:2" ht="18.75" customHeight="1">
      <c r="A1" s="101" t="s">
        <v>168</v>
      </c>
      <c r="B1" s="4" t="s">
        <v>59</v>
      </c>
    </row>
    <row r="2" spans="1:39" s="2" customFormat="1" ht="18.75" customHeight="1">
      <c r="A2" s="101" t="s">
        <v>169</v>
      </c>
      <c r="B2" s="16" t="s">
        <v>61</v>
      </c>
      <c r="C2" s="17">
        <v>20</v>
      </c>
      <c r="D2" s="17">
        <v>22</v>
      </c>
      <c r="E2" s="17">
        <v>21</v>
      </c>
      <c r="F2" s="17">
        <v>23</v>
      </c>
      <c r="G2" s="17">
        <v>24</v>
      </c>
      <c r="H2" s="17">
        <v>25</v>
      </c>
      <c r="I2" s="17">
        <v>26</v>
      </c>
      <c r="J2" s="17">
        <v>50</v>
      </c>
      <c r="K2" s="17">
        <v>10</v>
      </c>
      <c r="L2" s="17">
        <v>12</v>
      </c>
      <c r="M2" s="17">
        <v>11</v>
      </c>
      <c r="N2" s="17">
        <v>13</v>
      </c>
      <c r="O2" s="17">
        <v>14</v>
      </c>
      <c r="P2" s="17">
        <v>15</v>
      </c>
      <c r="Q2" s="17">
        <v>16</v>
      </c>
      <c r="R2" s="17"/>
      <c r="S2" s="17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8" ht="18.75" customHeight="1">
      <c r="A3" s="101" t="s">
        <v>170</v>
      </c>
      <c r="B3" s="14" t="s">
        <v>1</v>
      </c>
      <c r="C3" s="18" t="s">
        <v>3</v>
      </c>
      <c r="D3" s="18" t="s">
        <v>47</v>
      </c>
      <c r="E3" s="18" t="s">
        <v>48</v>
      </c>
      <c r="F3" s="18" t="s">
        <v>49</v>
      </c>
      <c r="G3" s="18" t="s">
        <v>7</v>
      </c>
      <c r="H3" s="18" t="s">
        <v>8</v>
      </c>
      <c r="I3" s="77" t="s">
        <v>138</v>
      </c>
      <c r="J3" s="18" t="s">
        <v>9</v>
      </c>
      <c r="K3" s="18" t="s">
        <v>50</v>
      </c>
      <c r="L3" s="18" t="s">
        <v>51</v>
      </c>
      <c r="M3" s="18" t="s">
        <v>52</v>
      </c>
      <c r="N3" s="18" t="s">
        <v>53</v>
      </c>
      <c r="O3" s="18" t="s">
        <v>54</v>
      </c>
      <c r="P3" s="18" t="s">
        <v>60</v>
      </c>
      <c r="Q3" s="18" t="s">
        <v>55</v>
      </c>
      <c r="R3" s="18" t="s">
        <v>17</v>
      </c>
      <c r="S3" s="18" t="s">
        <v>56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2"/>
      <c r="AO3" s="2"/>
      <c r="AP3" s="2"/>
      <c r="AQ3" s="2"/>
      <c r="AR3" s="2"/>
      <c r="AS3" s="2"/>
      <c r="AT3" s="2"/>
      <c r="AU3" s="2"/>
      <c r="AV3" s="2"/>
    </row>
    <row r="4" spans="1:19" ht="18.75" customHeight="1">
      <c r="A4" s="101" t="s">
        <v>171</v>
      </c>
      <c r="B4" s="14" t="s">
        <v>34</v>
      </c>
      <c r="C4" s="15">
        <f>'Revenue Summary'!P4</f>
        <v>0</v>
      </c>
      <c r="D4" s="15">
        <f>'Revenue Summary'!P5</f>
        <v>0</v>
      </c>
      <c r="E4" s="15">
        <f>'Revenue Summary'!P6</f>
        <v>0</v>
      </c>
      <c r="F4" s="15">
        <f>'Revenue Summary'!P7</f>
        <v>0</v>
      </c>
      <c r="G4" s="15">
        <f>'Revenue Summary'!P8</f>
        <v>0</v>
      </c>
      <c r="H4" s="15">
        <f>'Revenue Summary'!P9</f>
        <v>0</v>
      </c>
      <c r="I4" s="15">
        <f>'Revenue Summary'!P10</f>
        <v>0</v>
      </c>
      <c r="J4" s="15">
        <f>'Revenue Summary'!P11</f>
        <v>0</v>
      </c>
      <c r="K4" s="15">
        <f>'Revenue Summary'!P12</f>
        <v>0</v>
      </c>
      <c r="L4" s="15">
        <f>'Revenue Summary'!P13</f>
        <v>0</v>
      </c>
      <c r="M4" s="15">
        <f>'Revenue Summary'!P14</f>
        <v>0</v>
      </c>
      <c r="N4" s="15">
        <f>'Revenue Summary'!P15</f>
        <v>0</v>
      </c>
      <c r="O4" s="15">
        <f>'Revenue Summary'!P16</f>
        <v>0</v>
      </c>
      <c r="P4" s="15">
        <f>'Revenue Summary'!P17</f>
        <v>0</v>
      </c>
      <c r="Q4" s="15">
        <f>'Revenue Summary'!P18</f>
        <v>0</v>
      </c>
      <c r="R4" s="15">
        <f>SUM(C4:Q4)</f>
        <v>0</v>
      </c>
      <c r="S4" s="15"/>
    </row>
    <row r="5" spans="1:19" ht="18.75" customHeight="1">
      <c r="A5" s="101" t="s">
        <v>172</v>
      </c>
      <c r="B5" s="8" t="s">
        <v>33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6">
        <f aca="true" t="shared" si="0" ref="R5:R16">SUM(C5:Q5)</f>
        <v>0</v>
      </c>
      <c r="S5" s="13" t="e">
        <f>R5/sales</f>
        <v>#DIV/0!</v>
      </c>
    </row>
    <row r="6" spans="1:19" ht="18.75" customHeight="1">
      <c r="A6" s="101" t="s">
        <v>173</v>
      </c>
      <c r="B6" s="8" t="s">
        <v>35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6">
        <f t="shared" si="0"/>
        <v>0</v>
      </c>
      <c r="S6" s="13" t="e">
        <f aca="true" t="shared" si="1" ref="S6:S16">R6/sales</f>
        <v>#DIV/0!</v>
      </c>
    </row>
    <row r="7" spans="1:19" ht="18.75" customHeight="1">
      <c r="A7" s="101" t="s">
        <v>174</v>
      </c>
      <c r="B7" s="8" t="s">
        <v>36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6">
        <f t="shared" si="0"/>
        <v>0</v>
      </c>
      <c r="S7" s="13" t="e">
        <f t="shared" si="1"/>
        <v>#DIV/0!</v>
      </c>
    </row>
    <row r="8" spans="1:19" ht="18.75" customHeight="1">
      <c r="A8" s="101" t="s">
        <v>175</v>
      </c>
      <c r="B8" s="8" t="s">
        <v>37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6">
        <f t="shared" si="0"/>
        <v>0</v>
      </c>
      <c r="S8" s="13" t="e">
        <f t="shared" si="1"/>
        <v>#DIV/0!</v>
      </c>
    </row>
    <row r="9" spans="1:19" ht="18.75" customHeight="1">
      <c r="A9" s="101" t="s">
        <v>176</v>
      </c>
      <c r="B9" s="8" t="s">
        <v>38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6">
        <f t="shared" si="0"/>
        <v>0</v>
      </c>
      <c r="S9" s="13" t="e">
        <f t="shared" si="1"/>
        <v>#DIV/0!</v>
      </c>
    </row>
    <row r="10" spans="1:19" ht="18.75" customHeight="1">
      <c r="A10" s="101" t="s">
        <v>177</v>
      </c>
      <c r="B10" s="8" t="s">
        <v>41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6">
        <f t="shared" si="0"/>
        <v>0</v>
      </c>
      <c r="S10" s="13" t="e">
        <f t="shared" si="1"/>
        <v>#DIV/0!</v>
      </c>
    </row>
    <row r="11" spans="1:19" ht="18.75" customHeight="1">
      <c r="A11" s="101" t="s">
        <v>178</v>
      </c>
      <c r="B11" s="8" t="s">
        <v>40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6">
        <f t="shared" si="0"/>
        <v>0</v>
      </c>
      <c r="S11" s="13" t="e">
        <f t="shared" si="1"/>
        <v>#DIV/0!</v>
      </c>
    </row>
    <row r="12" spans="1:19" ht="18.75" customHeight="1">
      <c r="A12" s="101" t="s">
        <v>179</v>
      </c>
      <c r="B12" s="8" t="s">
        <v>41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6">
        <f t="shared" si="0"/>
        <v>0</v>
      </c>
      <c r="S12" s="13" t="e">
        <f t="shared" si="1"/>
        <v>#DIV/0!</v>
      </c>
    </row>
    <row r="13" spans="1:19" ht="18.75" customHeight="1">
      <c r="A13" s="101" t="s">
        <v>180</v>
      </c>
      <c r="B13" s="8" t="s">
        <v>42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6">
        <f t="shared" si="0"/>
        <v>0</v>
      </c>
      <c r="S13" s="13" t="e">
        <f t="shared" si="1"/>
        <v>#DIV/0!</v>
      </c>
    </row>
    <row r="14" spans="1:19" ht="18.75" customHeight="1">
      <c r="A14" s="101" t="s">
        <v>181</v>
      </c>
      <c r="B14" s="8" t="s">
        <v>43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6">
        <f t="shared" si="0"/>
        <v>0</v>
      </c>
      <c r="S14" s="13" t="e">
        <f t="shared" si="1"/>
        <v>#DIV/0!</v>
      </c>
    </row>
    <row r="15" spans="1:19" ht="18.75" customHeight="1">
      <c r="A15" s="101" t="s">
        <v>182</v>
      </c>
      <c r="B15" s="8" t="s">
        <v>44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6">
        <f t="shared" si="0"/>
        <v>0</v>
      </c>
      <c r="S15" s="13" t="e">
        <f t="shared" si="1"/>
        <v>#DIV/0!</v>
      </c>
    </row>
    <row r="16" spans="1:19" ht="18.75" customHeight="1" thickBot="1">
      <c r="A16" s="101" t="s">
        <v>183</v>
      </c>
      <c r="B16" s="16" t="s">
        <v>45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33">
        <f t="shared" si="0"/>
        <v>0</v>
      </c>
      <c r="S16" s="34" t="e">
        <f t="shared" si="1"/>
        <v>#DIV/0!</v>
      </c>
    </row>
    <row r="17" spans="1:19" ht="18.75" customHeight="1">
      <c r="A17" s="101" t="s">
        <v>184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ht="18" customHeight="1" thickBot="1">
      <c r="A18" s="101" t="s">
        <v>185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  <row r="19" spans="1:19" ht="18.75" customHeight="1">
      <c r="A19" s="91"/>
      <c r="B19" s="14" t="s">
        <v>46</v>
      </c>
      <c r="C19" s="15">
        <f>SUM(C5:C18)</f>
        <v>0</v>
      </c>
      <c r="D19" s="15">
        <f>SUM(D5:D18)</f>
        <v>0</v>
      </c>
      <c r="E19" s="15">
        <f>SUM(E5:E18)</f>
        <v>0</v>
      </c>
      <c r="F19" s="15">
        <f aca="true" t="shared" si="2" ref="F19:R19">SUM(F5:F18)</f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2"/>
    </row>
    <row r="20" spans="1:18" ht="18.75" customHeight="1">
      <c r="A20" s="91"/>
      <c r="B20" s="8" t="s">
        <v>58</v>
      </c>
      <c r="C20" s="6">
        <f>C4-C19</f>
        <v>0</v>
      </c>
      <c r="D20" s="6">
        <f aca="true" t="shared" si="3" ref="D20:R20">D4-D19</f>
        <v>0</v>
      </c>
      <c r="E20" s="6">
        <f t="shared" si="3"/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6">
        <f t="shared" si="3"/>
        <v>0</v>
      </c>
      <c r="M20" s="6">
        <f t="shared" si="3"/>
        <v>0</v>
      </c>
      <c r="N20" s="6">
        <f t="shared" si="3"/>
        <v>0</v>
      </c>
      <c r="O20" s="6">
        <f t="shared" si="3"/>
        <v>0</v>
      </c>
      <c r="P20" s="6">
        <f t="shared" si="3"/>
        <v>0</v>
      </c>
      <c r="Q20" s="6">
        <f t="shared" si="3"/>
        <v>0</v>
      </c>
      <c r="R20" s="6">
        <f t="shared" si="3"/>
        <v>0</v>
      </c>
    </row>
    <row r="21" spans="1:18" ht="18.75" customHeight="1">
      <c r="A21" s="92"/>
      <c r="B21" s="8" t="s">
        <v>57</v>
      </c>
      <c r="C21" s="7" t="e">
        <f>C20/C4</f>
        <v>#DIV/0!</v>
      </c>
      <c r="D21" s="7" t="e">
        <f aca="true" t="shared" si="4" ref="D21:R21">D20/D4</f>
        <v>#DIV/0!</v>
      </c>
      <c r="E21" s="7" t="e">
        <f t="shared" si="4"/>
        <v>#DIV/0!</v>
      </c>
      <c r="F21" s="7" t="e">
        <f t="shared" si="4"/>
        <v>#DIV/0!</v>
      </c>
      <c r="G21" s="7" t="e">
        <f t="shared" si="4"/>
        <v>#DIV/0!</v>
      </c>
      <c r="H21" s="7" t="e">
        <f t="shared" si="4"/>
        <v>#DIV/0!</v>
      </c>
      <c r="I21" s="7" t="e">
        <f t="shared" si="4"/>
        <v>#DIV/0!</v>
      </c>
      <c r="J21" s="7" t="e">
        <f t="shared" si="4"/>
        <v>#DIV/0!</v>
      </c>
      <c r="K21" s="7" t="e">
        <f t="shared" si="4"/>
        <v>#DIV/0!</v>
      </c>
      <c r="L21" s="7" t="e">
        <f t="shared" si="4"/>
        <v>#DIV/0!</v>
      </c>
      <c r="M21" s="7" t="e">
        <f t="shared" si="4"/>
        <v>#DIV/0!</v>
      </c>
      <c r="N21" s="7" t="e">
        <f t="shared" si="4"/>
        <v>#DIV/0!</v>
      </c>
      <c r="O21" s="7" t="e">
        <f t="shared" si="4"/>
        <v>#DIV/0!</v>
      </c>
      <c r="P21" s="7" t="e">
        <f t="shared" si="4"/>
        <v>#DIV/0!</v>
      </c>
      <c r="Q21" s="7" t="e">
        <f t="shared" si="4"/>
        <v>#DIV/0!</v>
      </c>
      <c r="R21" s="7" t="e">
        <f t="shared" si="4"/>
        <v>#DIV/0!</v>
      </c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sheet="1" objects="1" scenarios="1" selectLockedCells="1"/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13" right="0.46" top="1" bottom="1" header="0.5" footer="0.5"/>
  <pageSetup orientation="landscape" paperSize="5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23"/>
  <sheetViews>
    <sheetView zoomScale="125" zoomScaleNormal="125" workbookViewId="0" topLeftCell="A1">
      <selection activeCell="A4" sqref="A4"/>
    </sheetView>
  </sheetViews>
  <sheetFormatPr defaultColWidth="8.8515625" defaultRowHeight="24.75" customHeight="1"/>
  <cols>
    <col min="1" max="1" width="19.00390625" style="90" customWidth="1"/>
    <col min="2" max="2" width="15.7109375" style="0" customWidth="1"/>
    <col min="3" max="3" width="15.7109375" style="21" customWidth="1"/>
    <col min="4" max="96" width="15.7109375" style="0" customWidth="1"/>
  </cols>
  <sheetData>
    <row r="1" spans="1:96" ht="18.75" customHeight="1" thickBot="1">
      <c r="A1" s="101" t="s">
        <v>168</v>
      </c>
      <c r="B1" s="27" t="s">
        <v>62</v>
      </c>
      <c r="C1" s="28"/>
      <c r="D1" s="29"/>
      <c r="E1" s="30" t="s">
        <v>67</v>
      </c>
      <c r="F1" s="31">
        <f>sales</f>
        <v>0</v>
      </c>
      <c r="G1" s="29"/>
      <c r="H1" s="29"/>
      <c r="I1" s="29"/>
      <c r="J1" s="29"/>
      <c r="K1" s="3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" s="19" customFormat="1" ht="18.75" customHeight="1">
      <c r="A2" s="101" t="s">
        <v>169</v>
      </c>
      <c r="B2" s="25" t="s">
        <v>63</v>
      </c>
      <c r="C2" s="26" t="s">
        <v>189</v>
      </c>
      <c r="D2" s="25" t="s">
        <v>64</v>
      </c>
      <c r="E2" s="26" t="s">
        <v>191</v>
      </c>
      <c r="F2" s="25" t="s">
        <v>65</v>
      </c>
      <c r="G2" s="26" t="s">
        <v>190</v>
      </c>
      <c r="H2" s="25" t="s">
        <v>66</v>
      </c>
      <c r="I2" s="26" t="s">
        <v>190</v>
      </c>
      <c r="J2" s="25" t="s">
        <v>70</v>
      </c>
      <c r="K2" s="26" t="s">
        <v>190</v>
      </c>
    </row>
    <row r="3" spans="1:11" ht="18.75" customHeight="1">
      <c r="A3" s="101" t="s">
        <v>170</v>
      </c>
      <c r="B3" s="22" t="s">
        <v>71</v>
      </c>
      <c r="C3" s="93"/>
      <c r="D3" s="22" t="s">
        <v>76</v>
      </c>
      <c r="E3" s="93"/>
      <c r="F3" s="22" t="s">
        <v>92</v>
      </c>
      <c r="G3" s="93"/>
      <c r="H3" s="22" t="s">
        <v>102</v>
      </c>
      <c r="I3" s="93"/>
      <c r="J3" s="22" t="s">
        <v>108</v>
      </c>
      <c r="K3" s="93"/>
    </row>
    <row r="4" spans="1:11" ht="18.75" customHeight="1">
      <c r="A4" s="101" t="s">
        <v>171</v>
      </c>
      <c r="B4" s="22" t="s">
        <v>72</v>
      </c>
      <c r="C4" s="93"/>
      <c r="D4" s="22" t="s">
        <v>77</v>
      </c>
      <c r="E4" s="93"/>
      <c r="F4" s="22" t="s">
        <v>93</v>
      </c>
      <c r="G4" s="93"/>
      <c r="H4" s="22" t="s">
        <v>103</v>
      </c>
      <c r="I4" s="93"/>
      <c r="J4" s="22" t="s">
        <v>109</v>
      </c>
      <c r="K4" s="93"/>
    </row>
    <row r="5" spans="1:11" ht="18.75" customHeight="1">
      <c r="A5" s="101" t="s">
        <v>172</v>
      </c>
      <c r="B5" s="22" t="s">
        <v>73</v>
      </c>
      <c r="C5" s="93"/>
      <c r="D5" s="22" t="s">
        <v>78</v>
      </c>
      <c r="E5" s="93"/>
      <c r="F5" s="22" t="s">
        <v>94</v>
      </c>
      <c r="G5" s="93"/>
      <c r="H5" s="22" t="s">
        <v>104</v>
      </c>
      <c r="I5" s="93"/>
      <c r="J5" s="22" t="s">
        <v>110</v>
      </c>
      <c r="K5" s="93"/>
    </row>
    <row r="6" spans="1:11" ht="18.75" customHeight="1">
      <c r="A6" s="101" t="s">
        <v>173</v>
      </c>
      <c r="B6" s="22" t="s">
        <v>74</v>
      </c>
      <c r="C6" s="93"/>
      <c r="D6" s="22" t="s">
        <v>79</v>
      </c>
      <c r="E6" s="93"/>
      <c r="F6" s="22" t="s">
        <v>95</v>
      </c>
      <c r="G6" s="93"/>
      <c r="H6" s="22" t="s">
        <v>105</v>
      </c>
      <c r="I6" s="93"/>
      <c r="J6" s="22" t="s">
        <v>111</v>
      </c>
      <c r="K6" s="93"/>
    </row>
    <row r="7" spans="1:11" ht="18.75" customHeight="1">
      <c r="A7" s="101" t="s">
        <v>174</v>
      </c>
      <c r="B7" s="22" t="s">
        <v>75</v>
      </c>
      <c r="C7" s="93"/>
      <c r="D7" s="22" t="s">
        <v>80</v>
      </c>
      <c r="E7" s="93"/>
      <c r="F7" s="22" t="s">
        <v>96</v>
      </c>
      <c r="G7" s="93"/>
      <c r="H7" s="22" t="s">
        <v>106</v>
      </c>
      <c r="I7" s="93"/>
      <c r="J7" s="22" t="s">
        <v>112</v>
      </c>
      <c r="K7" s="93"/>
    </row>
    <row r="8" spans="1:11" ht="18.75" customHeight="1">
      <c r="A8" s="101" t="s">
        <v>175</v>
      </c>
      <c r="B8" s="22" t="s">
        <v>123</v>
      </c>
      <c r="C8" s="93"/>
      <c r="D8" s="22" t="s">
        <v>81</v>
      </c>
      <c r="E8" s="93"/>
      <c r="F8" s="22" t="s">
        <v>97</v>
      </c>
      <c r="G8" s="93"/>
      <c r="H8" s="22" t="s">
        <v>107</v>
      </c>
      <c r="I8" s="93"/>
      <c r="J8" s="95" t="s">
        <v>165</v>
      </c>
      <c r="K8" s="93"/>
    </row>
    <row r="9" spans="1:11" ht="18.75" customHeight="1">
      <c r="A9" s="101" t="s">
        <v>176</v>
      </c>
      <c r="B9" s="94" t="s">
        <v>41</v>
      </c>
      <c r="C9" s="93"/>
      <c r="D9" s="22" t="s">
        <v>82</v>
      </c>
      <c r="E9" s="93"/>
      <c r="F9" s="22" t="s">
        <v>98</v>
      </c>
      <c r="G9" s="93"/>
      <c r="H9" s="94" t="s">
        <v>41</v>
      </c>
      <c r="I9" s="93"/>
      <c r="J9" s="22" t="s">
        <v>113</v>
      </c>
      <c r="K9" s="93"/>
    </row>
    <row r="10" spans="1:11" ht="18.75" customHeight="1">
      <c r="A10" s="101" t="s">
        <v>177</v>
      </c>
      <c r="B10" s="94" t="s">
        <v>41</v>
      </c>
      <c r="C10" s="93"/>
      <c r="D10" s="22" t="s">
        <v>83</v>
      </c>
      <c r="E10" s="93"/>
      <c r="F10" s="22" t="s">
        <v>99</v>
      </c>
      <c r="G10" s="93"/>
      <c r="H10" s="94" t="s">
        <v>41</v>
      </c>
      <c r="I10" s="93"/>
      <c r="J10" s="22" t="s">
        <v>114</v>
      </c>
      <c r="K10" s="93"/>
    </row>
    <row r="11" spans="1:11" ht="18.75" customHeight="1">
      <c r="A11" s="101" t="s">
        <v>178</v>
      </c>
      <c r="B11" s="94" t="s">
        <v>41</v>
      </c>
      <c r="C11" s="93"/>
      <c r="D11" s="22" t="s">
        <v>84</v>
      </c>
      <c r="E11" s="93"/>
      <c r="F11" s="22" t="s">
        <v>100</v>
      </c>
      <c r="G11" s="93"/>
      <c r="H11" s="94" t="s">
        <v>41</v>
      </c>
      <c r="I11" s="93"/>
      <c r="J11" s="22" t="s">
        <v>115</v>
      </c>
      <c r="K11" s="93"/>
    </row>
    <row r="12" spans="1:11" ht="18.75" customHeight="1">
      <c r="A12" s="101" t="s">
        <v>179</v>
      </c>
      <c r="B12" s="94" t="s">
        <v>41</v>
      </c>
      <c r="C12" s="93"/>
      <c r="D12" s="22" t="s">
        <v>85</v>
      </c>
      <c r="E12" s="93"/>
      <c r="F12" s="22" t="s">
        <v>101</v>
      </c>
      <c r="G12" s="93"/>
      <c r="H12" s="94" t="s">
        <v>41</v>
      </c>
      <c r="I12" s="93"/>
      <c r="J12" s="22" t="s">
        <v>116</v>
      </c>
      <c r="K12" s="93"/>
    </row>
    <row r="13" spans="1:11" ht="18.75" customHeight="1">
      <c r="A13" s="101" t="s">
        <v>180</v>
      </c>
      <c r="B13" s="94" t="s">
        <v>41</v>
      </c>
      <c r="C13" s="93"/>
      <c r="D13" s="22" t="s">
        <v>86</v>
      </c>
      <c r="E13" s="93"/>
      <c r="F13" s="94" t="s">
        <v>41</v>
      </c>
      <c r="G13" s="93"/>
      <c r="H13" s="94" t="s">
        <v>41</v>
      </c>
      <c r="I13" s="93"/>
      <c r="J13" s="22" t="s">
        <v>117</v>
      </c>
      <c r="K13" s="93"/>
    </row>
    <row r="14" spans="1:11" ht="18.75" customHeight="1">
      <c r="A14" s="101" t="s">
        <v>181</v>
      </c>
      <c r="B14" s="94" t="s">
        <v>41</v>
      </c>
      <c r="C14" s="93"/>
      <c r="D14" s="22" t="s">
        <v>87</v>
      </c>
      <c r="E14" s="93"/>
      <c r="F14" s="94" t="s">
        <v>41</v>
      </c>
      <c r="G14" s="93"/>
      <c r="H14" s="94" t="s">
        <v>41</v>
      </c>
      <c r="I14" s="93"/>
      <c r="J14" s="22" t="s">
        <v>118</v>
      </c>
      <c r="K14" s="93"/>
    </row>
    <row r="15" spans="1:11" ht="18.75" customHeight="1">
      <c r="A15" s="101" t="s">
        <v>182</v>
      </c>
      <c r="B15" s="94" t="s">
        <v>41</v>
      </c>
      <c r="C15" s="93"/>
      <c r="D15" s="22" t="s">
        <v>89</v>
      </c>
      <c r="E15" s="93"/>
      <c r="F15" s="94" t="s">
        <v>41</v>
      </c>
      <c r="G15" s="93"/>
      <c r="H15" s="94" t="s">
        <v>41</v>
      </c>
      <c r="I15" s="93"/>
      <c r="J15" s="22" t="s">
        <v>119</v>
      </c>
      <c r="K15" s="93"/>
    </row>
    <row r="16" spans="1:11" ht="18.75" customHeight="1">
      <c r="A16" s="101" t="s">
        <v>183</v>
      </c>
      <c r="B16" s="94" t="s">
        <v>41</v>
      </c>
      <c r="C16" s="93"/>
      <c r="D16" s="22" t="s">
        <v>88</v>
      </c>
      <c r="E16" s="93"/>
      <c r="F16" s="94" t="s">
        <v>41</v>
      </c>
      <c r="G16" s="93"/>
      <c r="H16" s="94" t="s">
        <v>41</v>
      </c>
      <c r="I16" s="93"/>
      <c r="J16" s="22" t="s">
        <v>120</v>
      </c>
      <c r="K16" s="93"/>
    </row>
    <row r="17" spans="1:11" ht="18.75" customHeight="1">
      <c r="A17" s="101" t="s">
        <v>184</v>
      </c>
      <c r="B17" s="94" t="s">
        <v>41</v>
      </c>
      <c r="C17" s="93"/>
      <c r="D17" s="22" t="s">
        <v>90</v>
      </c>
      <c r="E17" s="93"/>
      <c r="F17" s="94" t="s">
        <v>41</v>
      </c>
      <c r="G17" s="93"/>
      <c r="H17" s="94" t="s">
        <v>41</v>
      </c>
      <c r="I17" s="93"/>
      <c r="J17" s="22" t="s">
        <v>121</v>
      </c>
      <c r="K17" s="93"/>
    </row>
    <row r="18" spans="1:11" ht="18" customHeight="1">
      <c r="A18" s="101" t="s">
        <v>185</v>
      </c>
      <c r="B18" s="94" t="s">
        <v>41</v>
      </c>
      <c r="C18" s="93"/>
      <c r="D18" s="22" t="s">
        <v>91</v>
      </c>
      <c r="E18" s="93"/>
      <c r="F18" s="94" t="s">
        <v>41</v>
      </c>
      <c r="G18" s="93"/>
      <c r="H18" s="94" t="s">
        <v>41</v>
      </c>
      <c r="I18" s="93"/>
      <c r="J18" s="22" t="s">
        <v>122</v>
      </c>
      <c r="K18" s="93"/>
    </row>
    <row r="19" spans="1:11" ht="18.75" customHeight="1">
      <c r="A19" s="91"/>
      <c r="B19" s="94" t="s">
        <v>41</v>
      </c>
      <c r="C19" s="93"/>
      <c r="D19" s="22" t="s">
        <v>43</v>
      </c>
      <c r="E19" s="93"/>
      <c r="F19" s="94" t="s">
        <v>41</v>
      </c>
      <c r="G19" s="93"/>
      <c r="H19" s="94" t="s">
        <v>41</v>
      </c>
      <c r="I19" s="93"/>
      <c r="J19" s="94" t="s">
        <v>41</v>
      </c>
      <c r="K19" s="93"/>
    </row>
    <row r="20" spans="1:13" ht="18.75" customHeight="1">
      <c r="A20" s="91"/>
      <c r="B20" s="94" t="s">
        <v>41</v>
      </c>
      <c r="C20" s="93"/>
      <c r="D20" s="94" t="s">
        <v>41</v>
      </c>
      <c r="E20" s="93"/>
      <c r="F20" s="94" t="s">
        <v>41</v>
      </c>
      <c r="G20" s="93"/>
      <c r="H20" s="94" t="s">
        <v>41</v>
      </c>
      <c r="I20" s="93"/>
      <c r="J20" s="94" t="s">
        <v>41</v>
      </c>
      <c r="K20" s="93"/>
      <c r="L20" s="97" t="s">
        <v>166</v>
      </c>
      <c r="M20" s="87" t="s">
        <v>167</v>
      </c>
    </row>
    <row r="21" spans="1:13" ht="18.75" customHeight="1">
      <c r="A21" s="92"/>
      <c r="B21" s="94" t="s">
        <v>41</v>
      </c>
      <c r="C21" s="93"/>
      <c r="D21" s="94" t="s">
        <v>41</v>
      </c>
      <c r="E21" s="93"/>
      <c r="F21" s="94" t="s">
        <v>41</v>
      </c>
      <c r="G21" s="93"/>
      <c r="H21" s="94" t="s">
        <v>41</v>
      </c>
      <c r="I21" s="93"/>
      <c r="J21" s="94" t="s">
        <v>41</v>
      </c>
      <c r="K21" s="93"/>
      <c r="L21" s="97"/>
      <c r="M21" s="87"/>
    </row>
    <row r="22" spans="2:13" ht="18.75" customHeight="1">
      <c r="B22" s="22" t="s">
        <v>68</v>
      </c>
      <c r="C22" s="20">
        <f>SUM(C3:C21)</f>
        <v>0</v>
      </c>
      <c r="D22" s="22" t="s">
        <v>68</v>
      </c>
      <c r="E22" s="20">
        <f>SUM(E3:E21)</f>
        <v>0</v>
      </c>
      <c r="F22" s="22" t="s">
        <v>68</v>
      </c>
      <c r="G22" s="20">
        <f>SUM(G3:G21)</f>
        <v>0</v>
      </c>
      <c r="H22" s="22" t="s">
        <v>68</v>
      </c>
      <c r="I22" s="20">
        <f>SUM(I3:I21)</f>
        <v>0</v>
      </c>
      <c r="J22" s="22" t="s">
        <v>68</v>
      </c>
      <c r="K22" s="20">
        <f>SUM(K3:K21)</f>
        <v>0</v>
      </c>
      <c r="L22" s="78">
        <f>K22+I22+G22+E22+C22</f>
        <v>0</v>
      </c>
      <c r="M22" s="96">
        <v>275000</v>
      </c>
    </row>
    <row r="23" spans="2:11" ht="18.75" customHeight="1" thickBot="1">
      <c r="B23" s="23" t="s">
        <v>69</v>
      </c>
      <c r="C23" s="24" t="e">
        <f>C22/F1</f>
        <v>#DIV/0!</v>
      </c>
      <c r="D23" s="23" t="s">
        <v>69</v>
      </c>
      <c r="E23" s="24" t="e">
        <f>E22/sales</f>
        <v>#DIV/0!</v>
      </c>
      <c r="F23" s="23" t="s">
        <v>69</v>
      </c>
      <c r="G23" s="24" t="e">
        <f>G22/sales</f>
        <v>#DIV/0!</v>
      </c>
      <c r="H23" s="23" t="s">
        <v>69</v>
      </c>
      <c r="I23" s="24" t="e">
        <f>I22/sales</f>
        <v>#DIV/0!</v>
      </c>
      <c r="J23" s="23" t="s">
        <v>69</v>
      </c>
      <c r="K23" s="24" t="e">
        <f>K22/sales</f>
        <v>#DIV/0!</v>
      </c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sheet="1" objects="1" scenarios="1" selectLockedCells="1"/>
  <mergeCells count="2">
    <mergeCell ref="M20:M21"/>
    <mergeCell ref="L20:L2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56" right="0.47" top="0.5" bottom="0.51" header="0.5" footer="0.5"/>
  <pageSetup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6" sqref="A6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0" customWidth="1"/>
    <col min="5" max="5" width="17.8515625" style="0" customWidth="1"/>
    <col min="6" max="6" width="84.00390625" style="99" customWidth="1"/>
  </cols>
  <sheetData>
    <row r="1" spans="1:4" ht="21">
      <c r="A1" s="101" t="s">
        <v>168</v>
      </c>
      <c r="B1" s="105" t="s">
        <v>192</v>
      </c>
      <c r="C1" s="106"/>
      <c r="D1">
        <f>'P&amp;L pro forma'!B2</f>
        <v>20</v>
      </c>
    </row>
    <row r="2" spans="1:6" ht="18.75" customHeight="1">
      <c r="A2" s="101" t="s">
        <v>169</v>
      </c>
      <c r="B2" s="54" t="s">
        <v>34</v>
      </c>
      <c r="C2" s="61">
        <f>'P&amp;L pro forma'!B4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forma'!B5</f>
        <v>0</v>
      </c>
      <c r="D3" s="74" t="e">
        <f aca="true" t="shared" si="0" ref="D3:D14">C3/Servicereviewsales</f>
        <v>#DIV/0!</v>
      </c>
      <c r="E3" s="74" t="s">
        <v>139</v>
      </c>
    </row>
    <row r="4" spans="1:5" ht="18.75" customHeight="1">
      <c r="A4" s="101" t="s">
        <v>171</v>
      </c>
      <c r="B4" s="55" t="s">
        <v>35</v>
      </c>
      <c r="C4" s="62">
        <f>'P&amp;L pro forma'!B6</f>
        <v>0</v>
      </c>
      <c r="D4" s="74" t="e">
        <f t="shared" si="0"/>
        <v>#DIV/0!</v>
      </c>
      <c r="E4" s="74" t="s">
        <v>133</v>
      </c>
    </row>
    <row r="5" spans="1:5" ht="18.75" customHeight="1">
      <c r="A5" s="101" t="s">
        <v>172</v>
      </c>
      <c r="B5" s="55" t="s">
        <v>36</v>
      </c>
      <c r="C5" s="62">
        <f>'P&amp;L pro forma'!B7</f>
        <v>0</v>
      </c>
      <c r="D5" s="74" t="e">
        <f t="shared" si="0"/>
        <v>#DIV/0!</v>
      </c>
      <c r="E5" s="74">
        <v>0</v>
      </c>
    </row>
    <row r="6" spans="1:5" ht="18.75" customHeight="1">
      <c r="A6" s="101" t="s">
        <v>173</v>
      </c>
      <c r="B6" s="55" t="s">
        <v>37</v>
      </c>
      <c r="C6" s="62">
        <f>'P&amp;L pro forma'!B8</f>
        <v>0</v>
      </c>
      <c r="D6" s="74" t="e">
        <f t="shared" si="0"/>
        <v>#DIV/0!</v>
      </c>
      <c r="E6" s="74" t="s">
        <v>141</v>
      </c>
    </row>
    <row r="7" spans="1:5" ht="18.75" customHeight="1">
      <c r="A7" s="101" t="s">
        <v>174</v>
      </c>
      <c r="B7" s="55" t="s">
        <v>38</v>
      </c>
      <c r="C7" s="62">
        <f>'P&amp;L pro forma'!B9</f>
        <v>0</v>
      </c>
      <c r="D7" s="74" t="e">
        <f t="shared" si="0"/>
        <v>#DIV/0!</v>
      </c>
      <c r="E7" s="74">
        <v>0</v>
      </c>
    </row>
    <row r="8" spans="1:5" ht="18.75" customHeight="1">
      <c r="A8" s="101" t="s">
        <v>175</v>
      </c>
      <c r="B8" s="55" t="s">
        <v>41</v>
      </c>
      <c r="C8" s="62">
        <f>'P&amp;L pro forma'!B10</f>
        <v>0</v>
      </c>
      <c r="D8" s="74" t="e">
        <f t="shared" si="0"/>
        <v>#DIV/0!</v>
      </c>
      <c r="E8" s="74">
        <v>0</v>
      </c>
    </row>
    <row r="9" spans="1:5" ht="18.75" customHeight="1">
      <c r="A9" s="101" t="s">
        <v>176</v>
      </c>
      <c r="B9" s="55" t="s">
        <v>40</v>
      </c>
      <c r="C9" s="62">
        <f>'P&amp;L pro forma'!B11</f>
        <v>0</v>
      </c>
      <c r="D9" s="74" t="e">
        <f t="shared" si="0"/>
        <v>#DIV/0!</v>
      </c>
      <c r="E9" s="74">
        <v>0</v>
      </c>
    </row>
    <row r="10" spans="1:5" ht="18.75" customHeight="1">
      <c r="A10" s="101" t="s">
        <v>177</v>
      </c>
      <c r="B10" s="55" t="s">
        <v>41</v>
      </c>
      <c r="C10" s="62">
        <f>'P&amp;L pro forma'!B12</f>
        <v>0</v>
      </c>
      <c r="D10" s="74" t="e">
        <f t="shared" si="0"/>
        <v>#DIV/0!</v>
      </c>
      <c r="E10" s="74">
        <v>0</v>
      </c>
    </row>
    <row r="11" spans="1:5" ht="18.75" customHeight="1">
      <c r="A11" s="101" t="s">
        <v>178</v>
      </c>
      <c r="B11" s="55" t="s">
        <v>42</v>
      </c>
      <c r="C11" s="62">
        <f>'P&amp;L pro forma'!B13</f>
        <v>0</v>
      </c>
      <c r="D11" s="74" t="e">
        <f t="shared" si="0"/>
        <v>#DIV/0!</v>
      </c>
      <c r="E11" s="74">
        <v>0</v>
      </c>
    </row>
    <row r="12" spans="1:5" ht="18.75" customHeight="1">
      <c r="A12" s="101" t="s">
        <v>179</v>
      </c>
      <c r="B12" s="55" t="s">
        <v>43</v>
      </c>
      <c r="C12" s="62">
        <f>'P&amp;L pro forma'!B14</f>
        <v>0</v>
      </c>
      <c r="D12" s="74" t="e">
        <f t="shared" si="0"/>
        <v>#DIV/0!</v>
      </c>
      <c r="E12" s="74" t="s">
        <v>143</v>
      </c>
    </row>
    <row r="13" spans="1:5" ht="18.75" customHeight="1">
      <c r="A13" s="101" t="s">
        <v>180</v>
      </c>
      <c r="B13" s="55" t="s">
        <v>44</v>
      </c>
      <c r="C13" s="62">
        <f>'P&amp;L pro forma'!B15</f>
        <v>0</v>
      </c>
      <c r="D13" s="74" t="e">
        <f t="shared" si="0"/>
        <v>#DIV/0!</v>
      </c>
      <c r="E13" s="74" t="s">
        <v>142</v>
      </c>
    </row>
    <row r="14" spans="1:5" ht="18.75" customHeight="1" thickBot="1">
      <c r="A14" s="101" t="s">
        <v>181</v>
      </c>
      <c r="B14" s="56" t="s">
        <v>45</v>
      </c>
      <c r="C14" s="63">
        <f>'P&amp;L pro forma'!B16</f>
        <v>0</v>
      </c>
      <c r="D14" s="74" t="e">
        <f t="shared" si="0"/>
        <v>#DIV/0!</v>
      </c>
      <c r="E14" s="74">
        <v>0</v>
      </c>
    </row>
    <row r="15" spans="1:5" ht="18.75" customHeight="1">
      <c r="A15" s="101" t="s">
        <v>182</v>
      </c>
      <c r="B15" s="57"/>
      <c r="C15" s="64"/>
      <c r="D15" s="74"/>
      <c r="E15" s="74"/>
    </row>
    <row r="16" spans="1:5" ht="18.75" customHeight="1" thickBot="1">
      <c r="A16" s="101" t="s">
        <v>183</v>
      </c>
      <c r="B16" s="58"/>
      <c r="C16" s="65"/>
      <c r="D16" s="103"/>
      <c r="E16" s="74"/>
    </row>
    <row r="17" spans="1:5" ht="18.75" customHeight="1">
      <c r="A17" s="101" t="s">
        <v>184</v>
      </c>
      <c r="B17" s="54" t="s">
        <v>46</v>
      </c>
      <c r="C17" s="61">
        <f>'P&amp;L pro forma'!B19</f>
        <v>0</v>
      </c>
      <c r="D17" s="103" t="e">
        <f aca="true" t="shared" si="1" ref="D17:D24">C17/Servicereviewsales</f>
        <v>#DIV/0!</v>
      </c>
      <c r="E17" s="74" t="s">
        <v>144</v>
      </c>
    </row>
    <row r="18" spans="1:5" ht="18" customHeight="1">
      <c r="A18" s="101" t="s">
        <v>185</v>
      </c>
      <c r="B18" s="55" t="s">
        <v>58</v>
      </c>
      <c r="C18" s="62">
        <f>'P&amp;L pro forma'!B20</f>
        <v>0</v>
      </c>
      <c r="D18" s="103" t="e">
        <f t="shared" si="1"/>
        <v>#DIV/0!</v>
      </c>
      <c r="E18" s="74" t="s">
        <v>145</v>
      </c>
    </row>
    <row r="19" spans="1:5" ht="18.75" customHeight="1">
      <c r="A19" s="91"/>
      <c r="B19" s="56" t="s">
        <v>57</v>
      </c>
      <c r="C19" s="66" t="e">
        <f>'P&amp;L pro forma'!B21</f>
        <v>#DIV/0!</v>
      </c>
      <c r="D19" s="103" t="e">
        <f t="shared" si="1"/>
        <v>#DIV/0!</v>
      </c>
      <c r="E19" s="74"/>
    </row>
    <row r="20" spans="1:5" ht="18.75" customHeight="1">
      <c r="A20" s="91"/>
      <c r="B20" s="59" t="s">
        <v>124</v>
      </c>
      <c r="C20" s="71" t="e">
        <f>'P&amp;L pro forma'!B22</f>
        <v>#DIV/0!</v>
      </c>
      <c r="D20" s="103" t="e">
        <f t="shared" si="1"/>
        <v>#DIV/0!</v>
      </c>
      <c r="E20" s="74"/>
    </row>
    <row r="21" spans="1:5" ht="18" customHeight="1">
      <c r="A21" s="92"/>
      <c r="B21" s="60" t="s">
        <v>130</v>
      </c>
      <c r="C21" s="60" t="e">
        <f>'P&amp;L pro forma'!B23</f>
        <v>#DIV/0!</v>
      </c>
      <c r="D21" s="103" t="e">
        <f t="shared" si="1"/>
        <v>#DIV/0!</v>
      </c>
      <c r="E21" s="74"/>
    </row>
    <row r="22" spans="2:5" ht="18.75" customHeight="1">
      <c r="B22" s="59" t="s">
        <v>127</v>
      </c>
      <c r="C22" s="72" t="e">
        <f>'P&amp;L pro forma'!B24</f>
        <v>#DIV/0!</v>
      </c>
      <c r="D22" s="103" t="e">
        <f t="shared" si="1"/>
        <v>#DIV/0!</v>
      </c>
      <c r="E22" s="74"/>
    </row>
    <row r="23" spans="2:5" ht="18.75" customHeight="1">
      <c r="B23" s="59" t="s">
        <v>128</v>
      </c>
      <c r="C23" s="73" t="e">
        <f>'P&amp;L pro forma'!B25</f>
        <v>#DIV/0!</v>
      </c>
      <c r="D23" s="103" t="e">
        <f t="shared" si="1"/>
        <v>#DIV/0!</v>
      </c>
      <c r="E23" s="74"/>
    </row>
    <row r="24" spans="2:5" ht="18.75" customHeight="1">
      <c r="B24" s="59" t="s">
        <v>129</v>
      </c>
      <c r="C24" s="71"/>
      <c r="D24" s="103" t="e">
        <f t="shared" si="1"/>
        <v>#DIV/0!</v>
      </c>
      <c r="E24" s="74"/>
    </row>
    <row r="25" ht="18.75" customHeight="1">
      <c r="D25" s="104"/>
    </row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25" sqref="F25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6.140625" style="0" bestFit="1" customWidth="1"/>
    <col min="4" max="4" width="17.7109375" style="0" customWidth="1"/>
    <col min="5" max="5" width="17.8515625" style="0" customWidth="1"/>
    <col min="6" max="6" width="79.421875" style="99" customWidth="1"/>
  </cols>
  <sheetData>
    <row r="1" spans="1:4" ht="21">
      <c r="A1" s="101" t="s">
        <v>168</v>
      </c>
      <c r="B1" s="105" t="s">
        <v>193</v>
      </c>
      <c r="C1" s="106"/>
      <c r="D1" s="75">
        <f>'P&amp;L pro forma'!C2</f>
        <v>22</v>
      </c>
    </row>
    <row r="2" spans="1:6" ht="18.75" customHeight="1">
      <c r="A2" s="101" t="s">
        <v>169</v>
      </c>
      <c r="B2" s="54" t="s">
        <v>34</v>
      </c>
      <c r="C2" s="61">
        <f>'P&amp;L pro forma'!C4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forma'!C5</f>
        <v>0</v>
      </c>
      <c r="D3" s="74" t="e">
        <f aca="true" t="shared" si="0" ref="D3:D23">C3/Maintenancereviewsales</f>
        <v>#DIV/0!</v>
      </c>
      <c r="E3" s="74" t="s">
        <v>147</v>
      </c>
    </row>
    <row r="4" spans="1:5" ht="18.75" customHeight="1">
      <c r="A4" s="101" t="s">
        <v>171</v>
      </c>
      <c r="B4" s="55" t="s">
        <v>35</v>
      </c>
      <c r="C4" s="62">
        <f>'P&amp;L pro forma'!C6</f>
        <v>0</v>
      </c>
      <c r="D4" s="74" t="e">
        <f t="shared" si="0"/>
        <v>#DIV/0!</v>
      </c>
      <c r="E4" s="74" t="s">
        <v>148</v>
      </c>
    </row>
    <row r="5" spans="1:5" ht="18.75" customHeight="1">
      <c r="A5" s="101" t="s">
        <v>172</v>
      </c>
      <c r="B5" s="55" t="s">
        <v>36</v>
      </c>
      <c r="C5" s="62">
        <f>'P&amp;L pro forma'!C7</f>
        <v>0</v>
      </c>
      <c r="D5" s="74" t="e">
        <f t="shared" si="0"/>
        <v>#DIV/0!</v>
      </c>
      <c r="E5" s="74">
        <v>0</v>
      </c>
    </row>
    <row r="6" spans="1:5" ht="18.75" customHeight="1">
      <c r="A6" s="101" t="s">
        <v>173</v>
      </c>
      <c r="B6" s="55" t="s">
        <v>37</v>
      </c>
      <c r="C6" s="62">
        <f>'P&amp;L pro forma'!C8</f>
        <v>0</v>
      </c>
      <c r="D6" s="74" t="e">
        <f t="shared" si="0"/>
        <v>#DIV/0!</v>
      </c>
      <c r="E6" s="74">
        <v>0</v>
      </c>
    </row>
    <row r="7" spans="1:5" ht="18.75" customHeight="1">
      <c r="A7" s="101" t="s">
        <v>174</v>
      </c>
      <c r="B7" s="55" t="s">
        <v>38</v>
      </c>
      <c r="C7" s="62">
        <f>'P&amp;L pro forma'!C9</f>
        <v>0</v>
      </c>
      <c r="D7" s="74" t="e">
        <f t="shared" si="0"/>
        <v>#DIV/0!</v>
      </c>
      <c r="E7" s="74">
        <v>0</v>
      </c>
    </row>
    <row r="8" spans="1:5" ht="18.75" customHeight="1">
      <c r="A8" s="101" t="s">
        <v>175</v>
      </c>
      <c r="B8" s="55" t="s">
        <v>39</v>
      </c>
      <c r="C8" s="62">
        <f>'P&amp;L pro forma'!C10</f>
        <v>0</v>
      </c>
      <c r="D8" s="74" t="e">
        <f t="shared" si="0"/>
        <v>#DIV/0!</v>
      </c>
      <c r="E8" s="74">
        <v>0</v>
      </c>
    </row>
    <row r="9" spans="1:5" ht="18.75" customHeight="1">
      <c r="A9" s="101" t="s">
        <v>176</v>
      </c>
      <c r="B9" s="55" t="s">
        <v>40</v>
      </c>
      <c r="C9" s="62">
        <f>'P&amp;L pro forma'!C11</f>
        <v>0</v>
      </c>
      <c r="D9" s="74" t="e">
        <f t="shared" si="0"/>
        <v>#DIV/0!</v>
      </c>
      <c r="E9" s="74">
        <v>0</v>
      </c>
    </row>
    <row r="10" spans="1:5" ht="18.75" customHeight="1">
      <c r="A10" s="101" t="s">
        <v>177</v>
      </c>
      <c r="B10" s="55" t="s">
        <v>41</v>
      </c>
      <c r="C10" s="62">
        <f>'P&amp;L pro forma'!C12</f>
        <v>0</v>
      </c>
      <c r="D10" s="74" t="e">
        <f t="shared" si="0"/>
        <v>#DIV/0!</v>
      </c>
      <c r="E10" s="74">
        <v>0</v>
      </c>
    </row>
    <row r="11" spans="1:5" ht="18.75" customHeight="1">
      <c r="A11" s="101" t="s">
        <v>178</v>
      </c>
      <c r="B11" s="55" t="s">
        <v>42</v>
      </c>
      <c r="C11" s="62">
        <f>'P&amp;L pro forma'!C13</f>
        <v>0</v>
      </c>
      <c r="D11" s="74" t="e">
        <f t="shared" si="0"/>
        <v>#DIV/0!</v>
      </c>
      <c r="E11" s="74">
        <v>0</v>
      </c>
    </row>
    <row r="12" spans="1:5" ht="18.75" customHeight="1">
      <c r="A12" s="101" t="s">
        <v>179</v>
      </c>
      <c r="B12" s="55" t="s">
        <v>43</v>
      </c>
      <c r="C12" s="62">
        <f>'P&amp;L pro forma'!C14</f>
        <v>0</v>
      </c>
      <c r="D12" s="74" t="e">
        <f t="shared" si="0"/>
        <v>#DIV/0!</v>
      </c>
      <c r="E12" s="74" t="s">
        <v>143</v>
      </c>
    </row>
    <row r="13" spans="1:5" ht="18.75" customHeight="1">
      <c r="A13" s="101" t="s">
        <v>180</v>
      </c>
      <c r="B13" s="55" t="s">
        <v>44</v>
      </c>
      <c r="C13" s="62">
        <f>'P&amp;L pro forma'!C15</f>
        <v>0</v>
      </c>
      <c r="D13" s="74" t="e">
        <f t="shared" si="0"/>
        <v>#DIV/0!</v>
      </c>
      <c r="E13" s="74" t="s">
        <v>142</v>
      </c>
    </row>
    <row r="14" spans="1:5" ht="18.75" customHeight="1" thickBot="1">
      <c r="A14" s="101" t="s">
        <v>181</v>
      </c>
      <c r="B14" s="56" t="s">
        <v>45</v>
      </c>
      <c r="C14" s="63">
        <f>'P&amp;L pro forma'!C16</f>
        <v>0</v>
      </c>
      <c r="D14" s="74" t="e">
        <f t="shared" si="0"/>
        <v>#DIV/0!</v>
      </c>
      <c r="E14" s="74">
        <v>0</v>
      </c>
    </row>
    <row r="15" spans="1:5" ht="18.75" customHeight="1">
      <c r="A15" s="101" t="s">
        <v>182</v>
      </c>
      <c r="B15" s="57"/>
      <c r="C15" s="64"/>
      <c r="D15" s="74"/>
      <c r="E15" s="74"/>
    </row>
    <row r="16" spans="1:5" ht="18.75" customHeight="1" thickBot="1">
      <c r="A16" s="101" t="s">
        <v>183</v>
      </c>
      <c r="B16" s="58"/>
      <c r="C16" s="65"/>
      <c r="D16" s="74"/>
      <c r="E16" s="74"/>
    </row>
    <row r="17" spans="1:5" ht="18.75" customHeight="1">
      <c r="A17" s="101" t="s">
        <v>184</v>
      </c>
      <c r="B17" s="54" t="s">
        <v>46</v>
      </c>
      <c r="C17" s="61">
        <f>'P&amp;L pro forma'!C19</f>
        <v>0</v>
      </c>
      <c r="D17" s="103" t="e">
        <f t="shared" si="0"/>
        <v>#DIV/0!</v>
      </c>
      <c r="E17" s="74" t="s">
        <v>188</v>
      </c>
    </row>
    <row r="18" spans="1:5" ht="18" customHeight="1">
      <c r="A18" s="101" t="s">
        <v>185</v>
      </c>
      <c r="B18" s="55" t="s">
        <v>58</v>
      </c>
      <c r="C18" s="62">
        <f>'P&amp;L pro forma'!C20</f>
        <v>0</v>
      </c>
      <c r="D18" s="103" t="e">
        <f t="shared" si="0"/>
        <v>#DIV/0!</v>
      </c>
      <c r="E18" s="74" t="s">
        <v>149</v>
      </c>
    </row>
    <row r="19" spans="1:5" ht="18.75" customHeight="1">
      <c r="A19" s="91"/>
      <c r="B19" s="56" t="s">
        <v>57</v>
      </c>
      <c r="C19" s="66" t="e">
        <f>'P&amp;L pro forma'!C21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71" t="e">
        <f>'P&amp;L pro forma'!C22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0" t="e">
        <f>'P&amp;L pro forma'!C23</f>
        <v>#DIV/0!</v>
      </c>
      <c r="D21" s="103" t="e">
        <f t="shared" si="0"/>
        <v>#DIV/0!</v>
      </c>
      <c r="E21" s="74"/>
    </row>
    <row r="22" spans="2:5" ht="18.75" customHeight="1">
      <c r="B22" s="59" t="s">
        <v>127</v>
      </c>
      <c r="C22" s="72" t="e">
        <f>'P&amp;L pro forma'!C24</f>
        <v>#DIV/0!</v>
      </c>
      <c r="D22" s="103" t="e">
        <f t="shared" si="0"/>
        <v>#DIV/0!</v>
      </c>
      <c r="E22" s="74"/>
    </row>
    <row r="23" spans="2:5" ht="18.75" customHeight="1">
      <c r="B23" s="59" t="s">
        <v>128</v>
      </c>
      <c r="C23" s="73" t="e">
        <f>'P&amp;L pro forma'!C25</f>
        <v>#DIV/0!</v>
      </c>
      <c r="D23" s="103" t="e">
        <f t="shared" si="0"/>
        <v>#DIV/0!</v>
      </c>
      <c r="E23" s="74"/>
    </row>
    <row r="24" spans="2:5" ht="18.75" customHeight="1">
      <c r="B24" s="59" t="s">
        <v>129</v>
      </c>
      <c r="C24" s="71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7" sqref="A7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0" customWidth="1"/>
    <col min="5" max="5" width="17.8515625" style="0" customWidth="1"/>
    <col min="6" max="6" width="84.00390625" style="99" customWidth="1"/>
  </cols>
  <sheetData>
    <row r="1" spans="1:4" ht="21">
      <c r="A1" s="101" t="s">
        <v>168</v>
      </c>
      <c r="B1" s="105" t="s">
        <v>194</v>
      </c>
      <c r="C1" s="106"/>
      <c r="D1" s="75">
        <f>'P&amp;L pro forma'!D2</f>
        <v>21</v>
      </c>
    </row>
    <row r="2" spans="1:6" ht="18.75" customHeight="1">
      <c r="A2" s="101" t="s">
        <v>169</v>
      </c>
      <c r="B2" s="54" t="s">
        <v>34</v>
      </c>
      <c r="C2" s="61">
        <f>'P&amp;L pro forma'!D4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forma'!D5</f>
        <v>0</v>
      </c>
      <c r="D3" s="74" t="e">
        <f aca="true" t="shared" si="0" ref="D3:D23">C3/replacementreviewsales</f>
        <v>#DIV/0!</v>
      </c>
      <c r="E3" s="74" t="s">
        <v>143</v>
      </c>
    </row>
    <row r="4" spans="1:5" ht="18.75" customHeight="1">
      <c r="A4" s="101" t="s">
        <v>171</v>
      </c>
      <c r="B4" s="55" t="s">
        <v>35</v>
      </c>
      <c r="C4" s="62">
        <f>'P&amp;L pro forma'!D6</f>
        <v>0</v>
      </c>
      <c r="D4" s="74" t="e">
        <f t="shared" si="0"/>
        <v>#DIV/0!</v>
      </c>
      <c r="E4" s="74" t="s">
        <v>135</v>
      </c>
    </row>
    <row r="5" spans="1:5" ht="18.75" customHeight="1">
      <c r="A5" s="101" t="s">
        <v>172</v>
      </c>
      <c r="B5" s="55" t="s">
        <v>36</v>
      </c>
      <c r="C5" s="62">
        <f>'P&amp;L pro forma'!D7</f>
        <v>0</v>
      </c>
      <c r="D5" s="74" t="e">
        <f t="shared" si="0"/>
        <v>#DIV/0!</v>
      </c>
      <c r="E5" s="74" t="s">
        <v>140</v>
      </c>
    </row>
    <row r="6" spans="1:5" ht="18.75" customHeight="1">
      <c r="A6" s="101" t="s">
        <v>173</v>
      </c>
      <c r="B6" s="55" t="s">
        <v>37</v>
      </c>
      <c r="C6" s="62">
        <f>'P&amp;L pro forma'!D8</f>
        <v>0</v>
      </c>
      <c r="D6" s="74" t="e">
        <f t="shared" si="0"/>
        <v>#DIV/0!</v>
      </c>
      <c r="E6" s="74" t="s">
        <v>154</v>
      </c>
    </row>
    <row r="7" spans="1:5" ht="18.75" customHeight="1">
      <c r="A7" s="101" t="s">
        <v>174</v>
      </c>
      <c r="B7" s="55" t="s">
        <v>38</v>
      </c>
      <c r="C7" s="62">
        <f>'P&amp;L pro forma'!D9</f>
        <v>0</v>
      </c>
      <c r="D7" s="74" t="e">
        <f t="shared" si="0"/>
        <v>#DIV/0!</v>
      </c>
      <c r="E7" s="74" t="s">
        <v>155</v>
      </c>
    </row>
    <row r="8" spans="1:5" ht="18.75" customHeight="1">
      <c r="A8" s="101" t="s">
        <v>175</v>
      </c>
      <c r="B8" s="55" t="s">
        <v>41</v>
      </c>
      <c r="C8" s="62">
        <f>'P&amp;L pro forma'!D10</f>
        <v>0</v>
      </c>
      <c r="D8" s="74" t="e">
        <f t="shared" si="0"/>
        <v>#DIV/0!</v>
      </c>
      <c r="E8" s="74">
        <v>0</v>
      </c>
    </row>
    <row r="9" spans="1:5" ht="18.75" customHeight="1">
      <c r="A9" s="101" t="s">
        <v>176</v>
      </c>
      <c r="B9" s="55" t="s">
        <v>40</v>
      </c>
      <c r="C9" s="62">
        <f>'P&amp;L pro forma'!D11</f>
        <v>0</v>
      </c>
      <c r="D9" s="74" t="e">
        <f t="shared" si="0"/>
        <v>#DIV/0!</v>
      </c>
      <c r="E9" s="74" t="s">
        <v>141</v>
      </c>
    </row>
    <row r="10" spans="1:5" ht="18.75" customHeight="1">
      <c r="A10" s="101" t="s">
        <v>177</v>
      </c>
      <c r="B10" s="55" t="s">
        <v>153</v>
      </c>
      <c r="C10" s="62">
        <f>'P&amp;L pro forma'!D12</f>
        <v>0</v>
      </c>
      <c r="D10" s="74" t="e">
        <f t="shared" si="0"/>
        <v>#DIV/0!</v>
      </c>
      <c r="E10" s="74" t="s">
        <v>141</v>
      </c>
    </row>
    <row r="11" spans="1:5" ht="18.75" customHeight="1">
      <c r="A11" s="101" t="s">
        <v>178</v>
      </c>
      <c r="B11" s="55" t="s">
        <v>42</v>
      </c>
      <c r="C11" s="62">
        <f>'P&amp;L pro forma'!D13</f>
        <v>0</v>
      </c>
      <c r="D11" s="74" t="e">
        <f t="shared" si="0"/>
        <v>#DIV/0!</v>
      </c>
      <c r="E11" s="74" t="s">
        <v>141</v>
      </c>
    </row>
    <row r="12" spans="1:5" ht="18.75" customHeight="1">
      <c r="A12" s="101" t="s">
        <v>179</v>
      </c>
      <c r="B12" s="55" t="s">
        <v>43</v>
      </c>
      <c r="C12" s="62">
        <f>'P&amp;L pro forma'!D14</f>
        <v>0</v>
      </c>
      <c r="D12" s="74" t="e">
        <f t="shared" si="0"/>
        <v>#DIV/0!</v>
      </c>
      <c r="E12" s="74" t="s">
        <v>156</v>
      </c>
    </row>
    <row r="13" spans="1:5" ht="18.75" customHeight="1">
      <c r="A13" s="101" t="s">
        <v>180</v>
      </c>
      <c r="B13" s="55" t="s">
        <v>44</v>
      </c>
      <c r="C13" s="62">
        <f>'P&amp;L pro forma'!D15</f>
        <v>0</v>
      </c>
      <c r="D13" s="74" t="e">
        <f t="shared" si="0"/>
        <v>#DIV/0!</v>
      </c>
      <c r="E13" s="74" t="s">
        <v>157</v>
      </c>
    </row>
    <row r="14" spans="1:5" ht="18.75" customHeight="1" thickBot="1">
      <c r="A14" s="101" t="s">
        <v>181</v>
      </c>
      <c r="B14" s="56" t="s">
        <v>45</v>
      </c>
      <c r="C14" s="63">
        <f>'P&amp;L pro forma'!D16</f>
        <v>0</v>
      </c>
      <c r="D14" s="74" t="e">
        <f t="shared" si="0"/>
        <v>#DIV/0!</v>
      </c>
      <c r="E14" s="74">
        <v>0</v>
      </c>
    </row>
    <row r="15" spans="1:5" ht="18.75" customHeight="1">
      <c r="A15" s="101" t="s">
        <v>182</v>
      </c>
      <c r="B15" s="57"/>
      <c r="C15" s="64"/>
      <c r="D15" s="74"/>
      <c r="E15" s="74"/>
    </row>
    <row r="16" spans="1:5" ht="18.75" customHeight="1" thickBot="1">
      <c r="A16" s="101" t="s">
        <v>183</v>
      </c>
      <c r="B16" s="58"/>
      <c r="C16" s="65"/>
      <c r="D16" s="74"/>
      <c r="E16" s="74"/>
    </row>
    <row r="17" spans="1:5" ht="18.75" customHeight="1">
      <c r="A17" s="101" t="s">
        <v>184</v>
      </c>
      <c r="B17" s="54" t="s">
        <v>46</v>
      </c>
      <c r="C17" s="61">
        <f>'P&amp;L pro forma'!D19</f>
        <v>0</v>
      </c>
      <c r="D17" s="103" t="e">
        <f t="shared" si="0"/>
        <v>#DIV/0!</v>
      </c>
      <c r="E17" s="74" t="s">
        <v>158</v>
      </c>
    </row>
    <row r="18" spans="1:5" ht="18" customHeight="1">
      <c r="A18" s="101" t="s">
        <v>185</v>
      </c>
      <c r="B18" s="55" t="s">
        <v>58</v>
      </c>
      <c r="C18" s="62">
        <f>'P&amp;L pro forma'!D20</f>
        <v>0</v>
      </c>
      <c r="D18" s="103" t="e">
        <f t="shared" si="0"/>
        <v>#DIV/0!</v>
      </c>
      <c r="E18" s="74" t="s">
        <v>159</v>
      </c>
    </row>
    <row r="19" spans="1:5" ht="18.75" customHeight="1">
      <c r="A19" s="91"/>
      <c r="B19" s="56" t="s">
        <v>57</v>
      </c>
      <c r="C19" s="66" t="e">
        <f>'P&amp;L pro forma'!D21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71" t="e">
        <f>'P&amp;L pro forma'!D22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0" t="e">
        <f>'P&amp;L pro forma'!D23</f>
        <v>#DIV/0!</v>
      </c>
      <c r="D21" s="103" t="e">
        <f t="shared" si="0"/>
        <v>#DIV/0!</v>
      </c>
      <c r="E21" s="74"/>
    </row>
    <row r="22" spans="2:5" ht="18.75" customHeight="1">
      <c r="B22" s="59" t="s">
        <v>127</v>
      </c>
      <c r="C22" s="72" t="e">
        <f>'P&amp;L pro forma'!D24</f>
        <v>#DIV/0!</v>
      </c>
      <c r="D22" s="103" t="e">
        <f t="shared" si="0"/>
        <v>#DIV/0!</v>
      </c>
      <c r="E22" s="74"/>
    </row>
    <row r="23" spans="2:5" ht="18.75" customHeight="1">
      <c r="B23" s="59" t="s">
        <v>128</v>
      </c>
      <c r="C23" s="73" t="e">
        <f>'P&amp;L pro forma'!D25</f>
        <v>#DIV/0!</v>
      </c>
      <c r="D23" s="103" t="e">
        <f t="shared" si="0"/>
        <v>#DIV/0!</v>
      </c>
      <c r="E23" s="74"/>
    </row>
    <row r="24" spans="2:5" ht="18.75" customHeight="1">
      <c r="B24" s="59" t="s">
        <v>129</v>
      </c>
      <c r="C24" s="71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8" sqref="A8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0" customWidth="1"/>
    <col min="5" max="5" width="17.8515625" style="0" customWidth="1"/>
    <col min="6" max="6" width="83.7109375" style="99" customWidth="1"/>
  </cols>
  <sheetData>
    <row r="1" spans="1:4" ht="21">
      <c r="A1" s="101" t="s">
        <v>168</v>
      </c>
      <c r="B1" s="105" t="s">
        <v>195</v>
      </c>
      <c r="C1" s="106"/>
      <c r="D1" s="75">
        <f>'P&amp;L pro forma'!E2</f>
        <v>23</v>
      </c>
    </row>
    <row r="2" spans="1:6" ht="18.75" customHeight="1">
      <c r="A2" s="101" t="s">
        <v>169</v>
      </c>
      <c r="B2" s="54" t="s">
        <v>34</v>
      </c>
      <c r="C2" s="61">
        <f>'P&amp;L pro forma'!E4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forma'!E5</f>
        <v>0</v>
      </c>
      <c r="D3" s="74" t="e">
        <f aca="true" t="shared" si="0" ref="D3:D23">C3/RNCreviewsales</f>
        <v>#DIV/0!</v>
      </c>
      <c r="E3" s="74" t="s">
        <v>152</v>
      </c>
    </row>
    <row r="4" spans="1:5" ht="18.75" customHeight="1">
      <c r="A4" s="101" t="s">
        <v>171</v>
      </c>
      <c r="B4" s="55" t="s">
        <v>35</v>
      </c>
      <c r="C4" s="62">
        <f>'P&amp;L pro forma'!E6</f>
        <v>0</v>
      </c>
      <c r="D4" s="74" t="e">
        <f t="shared" si="0"/>
        <v>#DIV/0!</v>
      </c>
      <c r="E4" s="74" t="s">
        <v>137</v>
      </c>
    </row>
    <row r="5" spans="1:5" ht="18.75" customHeight="1">
      <c r="A5" s="101" t="s">
        <v>172</v>
      </c>
      <c r="B5" s="55" t="s">
        <v>36</v>
      </c>
      <c r="C5" s="62">
        <f>'P&amp;L pro forma'!E7</f>
        <v>0</v>
      </c>
      <c r="D5" s="74" t="e">
        <f t="shared" si="0"/>
        <v>#DIV/0!</v>
      </c>
      <c r="E5" s="74" t="s">
        <v>151</v>
      </c>
    </row>
    <row r="6" spans="1:5" ht="18.75" customHeight="1">
      <c r="A6" s="101" t="s">
        <v>173</v>
      </c>
      <c r="B6" s="55" t="s">
        <v>37</v>
      </c>
      <c r="C6" s="62">
        <f>'P&amp;L pro forma'!E8</f>
        <v>0</v>
      </c>
      <c r="D6" s="74" t="e">
        <f t="shared" si="0"/>
        <v>#DIV/0!</v>
      </c>
      <c r="E6" s="74">
        <v>0</v>
      </c>
    </row>
    <row r="7" spans="1:5" ht="18.75" customHeight="1">
      <c r="A7" s="101" t="s">
        <v>174</v>
      </c>
      <c r="B7" s="55" t="s">
        <v>38</v>
      </c>
      <c r="C7" s="62">
        <f>'P&amp;L pro forma'!E9</f>
        <v>0</v>
      </c>
      <c r="D7" s="74" t="e">
        <f t="shared" si="0"/>
        <v>#DIV/0!</v>
      </c>
      <c r="E7" s="74">
        <v>0.006</v>
      </c>
    </row>
    <row r="8" spans="1:5" ht="18.75" customHeight="1">
      <c r="A8" s="101" t="s">
        <v>175</v>
      </c>
      <c r="B8" s="55" t="s">
        <v>41</v>
      </c>
      <c r="C8" s="62">
        <f>'P&amp;L pro forma'!E10</f>
        <v>0</v>
      </c>
      <c r="D8" s="74" t="e">
        <f t="shared" si="0"/>
        <v>#DIV/0!</v>
      </c>
      <c r="E8" s="74">
        <v>0</v>
      </c>
    </row>
    <row r="9" spans="1:5" ht="18.75" customHeight="1">
      <c r="A9" s="101" t="s">
        <v>176</v>
      </c>
      <c r="B9" s="55" t="s">
        <v>40</v>
      </c>
      <c r="C9" s="62">
        <f>'P&amp;L pro forma'!E11</f>
        <v>0</v>
      </c>
      <c r="D9" s="74" t="e">
        <f t="shared" si="0"/>
        <v>#DIV/0!</v>
      </c>
      <c r="E9" s="74">
        <v>0</v>
      </c>
    </row>
    <row r="10" spans="1:5" ht="18.75" customHeight="1">
      <c r="A10" s="101" t="s">
        <v>177</v>
      </c>
      <c r="B10" s="55" t="s">
        <v>41</v>
      </c>
      <c r="C10" s="62">
        <f>'P&amp;L pro forma'!E12</f>
        <v>0</v>
      </c>
      <c r="D10" s="74" t="e">
        <f t="shared" si="0"/>
        <v>#DIV/0!</v>
      </c>
      <c r="E10" s="74">
        <v>0</v>
      </c>
    </row>
    <row r="11" spans="1:5" ht="18.75" customHeight="1">
      <c r="A11" s="101" t="s">
        <v>178</v>
      </c>
      <c r="B11" s="55" t="s">
        <v>42</v>
      </c>
      <c r="C11" s="62">
        <f>'P&amp;L pro forma'!E13</f>
        <v>0</v>
      </c>
      <c r="D11" s="74" t="e">
        <f t="shared" si="0"/>
        <v>#DIV/0!</v>
      </c>
      <c r="E11" s="74">
        <v>0</v>
      </c>
    </row>
    <row r="12" spans="1:5" ht="18.75" customHeight="1">
      <c r="A12" s="101" t="s">
        <v>179</v>
      </c>
      <c r="B12" s="55" t="s">
        <v>43</v>
      </c>
      <c r="C12" s="62">
        <f>'P&amp;L pro forma'!E14</f>
        <v>0</v>
      </c>
      <c r="D12" s="74" t="e">
        <f t="shared" si="0"/>
        <v>#DIV/0!</v>
      </c>
      <c r="E12" s="74" t="s">
        <v>142</v>
      </c>
    </row>
    <row r="13" spans="1:5" ht="18.75" customHeight="1">
      <c r="A13" s="101" t="s">
        <v>180</v>
      </c>
      <c r="B13" s="55" t="s">
        <v>44</v>
      </c>
      <c r="C13" s="62">
        <f>'P&amp;L pro forma'!E15</f>
        <v>0</v>
      </c>
      <c r="D13" s="74" t="e">
        <f t="shared" si="0"/>
        <v>#DIV/0!</v>
      </c>
      <c r="E13" s="74" t="s">
        <v>141</v>
      </c>
    </row>
    <row r="14" spans="1:5" ht="18.75" customHeight="1" thickBot="1">
      <c r="A14" s="101" t="s">
        <v>181</v>
      </c>
      <c r="B14" s="56" t="s">
        <v>45</v>
      </c>
      <c r="C14" s="63">
        <f>'P&amp;L pro forma'!E16</f>
        <v>0</v>
      </c>
      <c r="D14" s="74" t="e">
        <f t="shared" si="0"/>
        <v>#DIV/0!</v>
      </c>
      <c r="E14" s="74">
        <v>0</v>
      </c>
    </row>
    <row r="15" spans="1:5" ht="18.75" customHeight="1">
      <c r="A15" s="101" t="s">
        <v>182</v>
      </c>
      <c r="B15" s="57"/>
      <c r="C15" s="64">
        <f>'P&amp;L pro forma'!E17</f>
        <v>0</v>
      </c>
      <c r="D15" s="74"/>
      <c r="E15" s="74"/>
    </row>
    <row r="16" spans="1:5" ht="18.75" customHeight="1" thickBot="1">
      <c r="A16" s="101" t="s">
        <v>183</v>
      </c>
      <c r="B16" s="58"/>
      <c r="C16" s="65">
        <f>'P&amp;L pro forma'!E18</f>
        <v>0</v>
      </c>
      <c r="D16" s="74"/>
      <c r="E16" s="74"/>
    </row>
    <row r="17" spans="1:5" ht="18.75" customHeight="1">
      <c r="A17" s="101" t="s">
        <v>184</v>
      </c>
      <c r="B17" s="54" t="s">
        <v>46</v>
      </c>
      <c r="C17" s="61">
        <f>'P&amp;L pro forma'!E19</f>
        <v>0</v>
      </c>
      <c r="D17" s="103" t="e">
        <f t="shared" si="0"/>
        <v>#DIV/0!</v>
      </c>
      <c r="E17" s="74"/>
    </row>
    <row r="18" spans="1:5" ht="18" customHeight="1">
      <c r="A18" s="101" t="s">
        <v>185</v>
      </c>
      <c r="B18" s="55" t="s">
        <v>58</v>
      </c>
      <c r="C18" s="62">
        <f>'P&amp;L pro forma'!E20</f>
        <v>0</v>
      </c>
      <c r="D18" s="103" t="e">
        <f t="shared" si="0"/>
        <v>#DIV/0!</v>
      </c>
      <c r="E18" s="74" t="s">
        <v>136</v>
      </c>
    </row>
    <row r="19" spans="1:5" ht="18.75" customHeight="1">
      <c r="A19" s="91"/>
      <c r="B19" s="56" t="s">
        <v>57</v>
      </c>
      <c r="C19" s="66" t="e">
        <f>'P&amp;L pro forma'!E21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71" t="e">
        <f>'P&amp;L pro forma'!E22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0" t="e">
        <f>'P&amp;L pro forma'!E23</f>
        <v>#DIV/0!</v>
      </c>
      <c r="D21" s="103" t="e">
        <f t="shared" si="0"/>
        <v>#DIV/0!</v>
      </c>
      <c r="E21" s="74"/>
    </row>
    <row r="22" spans="2:5" ht="18.75" customHeight="1">
      <c r="B22" s="59" t="s">
        <v>127</v>
      </c>
      <c r="C22" s="72" t="e">
        <f>'P&amp;L pro forma'!E24</f>
        <v>#DIV/0!</v>
      </c>
      <c r="D22" s="103" t="e">
        <f t="shared" si="0"/>
        <v>#DIV/0!</v>
      </c>
      <c r="E22" s="74"/>
    </row>
    <row r="23" spans="2:5" ht="18.75" customHeight="1">
      <c r="B23" s="59" t="s">
        <v>128</v>
      </c>
      <c r="C23" s="73" t="e">
        <f>'P&amp;L pro forma'!E25</f>
        <v>#DIV/0!</v>
      </c>
      <c r="D23" s="103" t="e">
        <f t="shared" si="0"/>
        <v>#DIV/0!</v>
      </c>
      <c r="E23" s="74"/>
    </row>
    <row r="24" spans="2:5" ht="18.75" customHeight="1">
      <c r="B24" s="59" t="s">
        <v>129</v>
      </c>
      <c r="C24" s="71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9" sqref="A9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0" customWidth="1"/>
    <col min="5" max="5" width="17.8515625" style="0" customWidth="1"/>
    <col min="6" max="6" width="83.8515625" style="99" customWidth="1"/>
  </cols>
  <sheetData>
    <row r="1" spans="1:4" ht="21">
      <c r="A1" s="101" t="s">
        <v>168</v>
      </c>
      <c r="B1" s="105" t="s">
        <v>196</v>
      </c>
      <c r="C1" s="106"/>
      <c r="D1" s="75">
        <f>'P&amp;L pro forma'!F2</f>
        <v>24</v>
      </c>
    </row>
    <row r="2" spans="1:6" ht="18.75" customHeight="1">
      <c r="A2" s="101" t="s">
        <v>169</v>
      </c>
      <c r="B2" s="54" t="s">
        <v>34</v>
      </c>
      <c r="C2" s="61">
        <f>'P&amp;L pro forma'!F4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forma'!F5</f>
        <v>0</v>
      </c>
      <c r="D3" s="83" t="e">
        <f aca="true" t="shared" si="0" ref="D3:D23">C3/resplbreviewsales</f>
        <v>#DIV/0!</v>
      </c>
      <c r="E3" s="74" t="s">
        <v>160</v>
      </c>
    </row>
    <row r="4" spans="1:5" ht="18.75" customHeight="1">
      <c r="A4" s="101" t="s">
        <v>171</v>
      </c>
      <c r="B4" s="55" t="s">
        <v>35</v>
      </c>
      <c r="C4" s="62">
        <f>'P&amp;L pro forma'!F6</f>
        <v>0</v>
      </c>
      <c r="D4" s="83" t="e">
        <f t="shared" si="0"/>
        <v>#DIV/0!</v>
      </c>
      <c r="E4" s="74" t="s">
        <v>161</v>
      </c>
    </row>
    <row r="5" spans="1:5" ht="18.75" customHeight="1">
      <c r="A5" s="101" t="s">
        <v>172</v>
      </c>
      <c r="B5" s="55" t="s">
        <v>36</v>
      </c>
      <c r="C5" s="62">
        <f>'P&amp;L pro forma'!F7</f>
        <v>0</v>
      </c>
      <c r="D5" s="83" t="e">
        <f t="shared" si="0"/>
        <v>#DIV/0!</v>
      </c>
      <c r="E5" s="74"/>
    </row>
    <row r="6" spans="1:5" ht="18.75" customHeight="1">
      <c r="A6" s="101" t="s">
        <v>173</v>
      </c>
      <c r="B6" s="55" t="s">
        <v>37</v>
      </c>
      <c r="C6" s="62">
        <f>'P&amp;L pro forma'!F8</f>
        <v>0</v>
      </c>
      <c r="D6" s="83" t="e">
        <f t="shared" si="0"/>
        <v>#DIV/0!</v>
      </c>
      <c r="E6" s="74"/>
    </row>
    <row r="7" spans="1:5" ht="18.75" customHeight="1">
      <c r="A7" s="101" t="s">
        <v>174</v>
      </c>
      <c r="B7" s="55" t="s">
        <v>38</v>
      </c>
      <c r="C7" s="62">
        <f>'P&amp;L pro forma'!F9</f>
        <v>0</v>
      </c>
      <c r="D7" s="83" t="e">
        <f t="shared" si="0"/>
        <v>#DIV/0!</v>
      </c>
      <c r="E7" s="74"/>
    </row>
    <row r="8" spans="1:5" ht="18.75" customHeight="1">
      <c r="A8" s="101" t="s">
        <v>175</v>
      </c>
      <c r="B8" s="55" t="s">
        <v>39</v>
      </c>
      <c r="C8" s="62">
        <f>'P&amp;L pro forma'!F10</f>
        <v>0</v>
      </c>
      <c r="D8" s="83" t="e">
        <f t="shared" si="0"/>
        <v>#DIV/0!</v>
      </c>
      <c r="E8" s="74"/>
    </row>
    <row r="9" spans="1:5" ht="18.75" customHeight="1">
      <c r="A9" s="101" t="s">
        <v>176</v>
      </c>
      <c r="B9" s="55" t="s">
        <v>40</v>
      </c>
      <c r="C9" s="62">
        <f>'P&amp;L pro forma'!F11</f>
        <v>0</v>
      </c>
      <c r="D9" s="83" t="e">
        <f t="shared" si="0"/>
        <v>#DIV/0!</v>
      </c>
      <c r="E9" s="74"/>
    </row>
    <row r="10" spans="1:5" ht="18.75" customHeight="1">
      <c r="A10" s="101" t="s">
        <v>177</v>
      </c>
      <c r="B10" s="55" t="s">
        <v>41</v>
      </c>
      <c r="C10" s="62">
        <f>'P&amp;L pro forma'!F12</f>
        <v>0</v>
      </c>
      <c r="D10" s="83" t="e">
        <f t="shared" si="0"/>
        <v>#DIV/0!</v>
      </c>
      <c r="E10" s="74"/>
    </row>
    <row r="11" spans="1:5" ht="18.75" customHeight="1">
      <c r="A11" s="101" t="s">
        <v>178</v>
      </c>
      <c r="B11" s="55" t="s">
        <v>42</v>
      </c>
      <c r="C11" s="62">
        <f>'P&amp;L pro forma'!F13</f>
        <v>0</v>
      </c>
      <c r="D11" s="83" t="e">
        <f t="shared" si="0"/>
        <v>#DIV/0!</v>
      </c>
      <c r="E11" s="74"/>
    </row>
    <row r="12" spans="1:5" ht="18.75" customHeight="1">
      <c r="A12" s="101" t="s">
        <v>179</v>
      </c>
      <c r="B12" s="55" t="s">
        <v>43</v>
      </c>
      <c r="C12" s="62">
        <f>'P&amp;L pro forma'!F14</f>
        <v>0</v>
      </c>
      <c r="D12" s="83" t="e">
        <f t="shared" si="0"/>
        <v>#DIV/0!</v>
      </c>
      <c r="E12" s="74">
        <v>0.07</v>
      </c>
    </row>
    <row r="13" spans="1:5" ht="18.75" customHeight="1">
      <c r="A13" s="101" t="s">
        <v>180</v>
      </c>
      <c r="B13" s="55" t="s">
        <v>44</v>
      </c>
      <c r="C13" s="62">
        <f>'P&amp;L pro forma'!F15</f>
        <v>0</v>
      </c>
      <c r="D13" s="83" t="e">
        <f t="shared" si="0"/>
        <v>#DIV/0!</v>
      </c>
      <c r="E13" s="74">
        <v>0.07</v>
      </c>
    </row>
    <row r="14" spans="1:5" ht="18.75" customHeight="1" thickBot="1">
      <c r="A14" s="101" t="s">
        <v>181</v>
      </c>
      <c r="B14" s="56" t="s">
        <v>45</v>
      </c>
      <c r="C14" s="63">
        <f>'P&amp;L pro forma'!F16</f>
        <v>0</v>
      </c>
      <c r="D14" s="83" t="e">
        <f t="shared" si="0"/>
        <v>#DIV/0!</v>
      </c>
      <c r="E14" s="74"/>
    </row>
    <row r="15" spans="1:5" ht="18.75" customHeight="1">
      <c r="A15" s="101" t="s">
        <v>182</v>
      </c>
      <c r="B15" s="57"/>
      <c r="C15" s="64">
        <f>'P&amp;L pro forma'!F17</f>
        <v>0</v>
      </c>
      <c r="D15" s="83"/>
      <c r="E15" s="74"/>
    </row>
    <row r="16" spans="1:5" ht="18.75" customHeight="1" thickBot="1">
      <c r="A16" s="101" t="s">
        <v>183</v>
      </c>
      <c r="B16" s="58"/>
      <c r="C16" s="65">
        <f>'P&amp;L pro forma'!F18</f>
        <v>0</v>
      </c>
      <c r="D16" s="83"/>
      <c r="E16" s="74"/>
    </row>
    <row r="17" spans="1:5" ht="18.75" customHeight="1">
      <c r="A17" s="101" t="s">
        <v>184</v>
      </c>
      <c r="B17" s="54" t="s">
        <v>46</v>
      </c>
      <c r="C17" s="61">
        <f>'P&amp;L pro forma'!F19</f>
        <v>0</v>
      </c>
      <c r="D17" s="103" t="e">
        <f t="shared" si="0"/>
        <v>#DIV/0!</v>
      </c>
      <c r="E17" s="74"/>
    </row>
    <row r="18" spans="1:5" ht="18" customHeight="1">
      <c r="A18" s="101" t="s">
        <v>185</v>
      </c>
      <c r="B18" s="55" t="s">
        <v>58</v>
      </c>
      <c r="C18" s="62">
        <f>'P&amp;L pro forma'!F20</f>
        <v>0</v>
      </c>
      <c r="D18" s="103" t="e">
        <f t="shared" si="0"/>
        <v>#DIV/0!</v>
      </c>
      <c r="E18" s="74" t="s">
        <v>134</v>
      </c>
    </row>
    <row r="19" spans="1:5" ht="18.75" customHeight="1">
      <c r="A19" s="91"/>
      <c r="B19" s="56" t="s">
        <v>57</v>
      </c>
      <c r="C19" s="66" t="e">
        <f>'P&amp;L pro forma'!F21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67" t="e">
        <f>'P&amp;L pro forma'!F22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8" t="e">
        <f>'P&amp;L pro forma'!F23</f>
        <v>#DIV/0!</v>
      </c>
      <c r="D21" s="103" t="e">
        <f t="shared" si="0"/>
        <v>#DIV/0!</v>
      </c>
      <c r="E21" s="74"/>
    </row>
    <row r="22" spans="2:5" ht="18.75" customHeight="1">
      <c r="B22" s="59" t="s">
        <v>127</v>
      </c>
      <c r="C22" s="69" t="e">
        <f>'P&amp;L pro forma'!F24</f>
        <v>#DIV/0!</v>
      </c>
      <c r="D22" s="103" t="e">
        <f t="shared" si="0"/>
        <v>#DIV/0!</v>
      </c>
      <c r="E22" s="74"/>
    </row>
    <row r="23" spans="2:5" ht="18.75" customHeight="1">
      <c r="B23" s="59" t="s">
        <v>128</v>
      </c>
      <c r="C23" s="70" t="e">
        <f>'P&amp;L pro forma'!F25</f>
        <v>#DIV/0!</v>
      </c>
      <c r="D23" s="103" t="e">
        <f t="shared" si="0"/>
        <v>#DIV/0!</v>
      </c>
      <c r="E23" s="74"/>
    </row>
    <row r="24" spans="2:5" ht="18.75" customHeight="1">
      <c r="B24" s="59" t="s">
        <v>129</v>
      </c>
      <c r="C24" s="67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0" sqref="A10"/>
    </sheetView>
  </sheetViews>
  <sheetFormatPr defaultColWidth="11.421875" defaultRowHeight="12.75"/>
  <cols>
    <col min="1" max="1" width="19.00390625" style="90" customWidth="1"/>
    <col min="2" max="2" width="31.8515625" style="0" customWidth="1"/>
    <col min="3" max="3" width="21.7109375" style="0" customWidth="1"/>
    <col min="4" max="4" width="17.7109375" style="0" customWidth="1"/>
    <col min="5" max="5" width="17.8515625" style="0" customWidth="1"/>
    <col min="6" max="6" width="84.00390625" style="99" customWidth="1"/>
  </cols>
  <sheetData>
    <row r="1" spans="1:4" ht="21">
      <c r="A1" s="101" t="s">
        <v>168</v>
      </c>
      <c r="B1" s="105" t="s">
        <v>197</v>
      </c>
      <c r="C1" s="106"/>
      <c r="D1" s="79" t="e">
        <f>'P&amp;L pro forma'!g+F11+'Plumbing Service P&amp;L Review'!Servicereviewsales+'Plumbing Service P&amp;L Review'!C3+'RNC P&amp;L Review'!C3+'Res Electric Service P&amp;L Review'!C2</f>
        <v>#NAME?</v>
      </c>
    </row>
    <row r="2" spans="1:6" ht="18.75" customHeight="1">
      <c r="A2" s="101" t="s">
        <v>169</v>
      </c>
      <c r="B2" s="54" t="s">
        <v>34</v>
      </c>
      <c r="C2" s="61">
        <f>'P&amp;L pro forma'!G4</f>
        <v>0</v>
      </c>
      <c r="D2" s="76" t="s">
        <v>132</v>
      </c>
      <c r="E2" s="76" t="s">
        <v>131</v>
      </c>
      <c r="F2" s="100" t="s">
        <v>146</v>
      </c>
    </row>
    <row r="3" spans="1:5" ht="18.75" customHeight="1">
      <c r="A3" s="101" t="s">
        <v>170</v>
      </c>
      <c r="B3" s="55" t="s">
        <v>33</v>
      </c>
      <c r="C3" s="62">
        <f>'P&amp;L pro forma'!G5</f>
        <v>0</v>
      </c>
      <c r="D3" s="83" t="e">
        <f aca="true" t="shared" si="0" ref="D3:D23">C3/reselecreviewsales</f>
        <v>#DIV/0!</v>
      </c>
      <c r="E3" s="74" t="s">
        <v>160</v>
      </c>
    </row>
    <row r="4" spans="1:5" ht="18.75" customHeight="1">
      <c r="A4" s="101" t="s">
        <v>171</v>
      </c>
      <c r="B4" s="55" t="s">
        <v>35</v>
      </c>
      <c r="C4" s="62">
        <f>'P&amp;L pro forma'!G6</f>
        <v>0</v>
      </c>
      <c r="D4" s="83" t="e">
        <f t="shared" si="0"/>
        <v>#DIV/0!</v>
      </c>
      <c r="E4" s="74" t="s">
        <v>161</v>
      </c>
    </row>
    <row r="5" spans="1:5" ht="18.75" customHeight="1">
      <c r="A5" s="101" t="s">
        <v>172</v>
      </c>
      <c r="B5" s="55" t="s">
        <v>36</v>
      </c>
      <c r="C5" s="62">
        <f>'P&amp;L pro forma'!G7</f>
        <v>0</v>
      </c>
      <c r="D5" s="83" t="e">
        <f t="shared" si="0"/>
        <v>#DIV/0!</v>
      </c>
      <c r="E5" s="74"/>
    </row>
    <row r="6" spans="1:5" ht="18.75" customHeight="1">
      <c r="A6" s="101" t="s">
        <v>173</v>
      </c>
      <c r="B6" s="55" t="s">
        <v>37</v>
      </c>
      <c r="C6" s="62">
        <f>'P&amp;L pro forma'!G8</f>
        <v>0</v>
      </c>
      <c r="D6" s="83" t="e">
        <f t="shared" si="0"/>
        <v>#DIV/0!</v>
      </c>
      <c r="E6" s="74"/>
    </row>
    <row r="7" spans="1:5" ht="18.75" customHeight="1">
      <c r="A7" s="101" t="s">
        <v>174</v>
      </c>
      <c r="B7" s="55" t="s">
        <v>38</v>
      </c>
      <c r="C7" s="62">
        <f>'P&amp;L pro forma'!G9</f>
        <v>0</v>
      </c>
      <c r="D7" s="83" t="e">
        <f t="shared" si="0"/>
        <v>#DIV/0!</v>
      </c>
      <c r="E7" s="74"/>
    </row>
    <row r="8" spans="1:5" ht="18.75" customHeight="1">
      <c r="A8" s="101" t="s">
        <v>175</v>
      </c>
      <c r="B8" s="55" t="s">
        <v>39</v>
      </c>
      <c r="C8" s="62">
        <f>'P&amp;L pro forma'!G10</f>
        <v>0</v>
      </c>
      <c r="D8" s="83" t="e">
        <f t="shared" si="0"/>
        <v>#DIV/0!</v>
      </c>
      <c r="E8" s="74"/>
    </row>
    <row r="9" spans="1:5" ht="18.75" customHeight="1">
      <c r="A9" s="101" t="s">
        <v>176</v>
      </c>
      <c r="B9" s="55" t="s">
        <v>40</v>
      </c>
      <c r="C9" s="62">
        <f>'P&amp;L pro forma'!G11</f>
        <v>0</v>
      </c>
      <c r="D9" s="83" t="e">
        <f t="shared" si="0"/>
        <v>#DIV/0!</v>
      </c>
      <c r="E9" s="74"/>
    </row>
    <row r="10" spans="1:5" ht="18.75" customHeight="1">
      <c r="A10" s="101" t="s">
        <v>177</v>
      </c>
      <c r="B10" s="55" t="s">
        <v>41</v>
      </c>
      <c r="C10" s="62">
        <f>'P&amp;L pro forma'!G12</f>
        <v>0</v>
      </c>
      <c r="D10" s="83" t="e">
        <f t="shared" si="0"/>
        <v>#DIV/0!</v>
      </c>
      <c r="E10" s="74"/>
    </row>
    <row r="11" spans="1:5" ht="18.75" customHeight="1">
      <c r="A11" s="101" t="s">
        <v>178</v>
      </c>
      <c r="B11" s="55" t="s">
        <v>42</v>
      </c>
      <c r="C11" s="62">
        <f>'P&amp;L pro forma'!G13</f>
        <v>0</v>
      </c>
      <c r="D11" s="83" t="e">
        <f t="shared" si="0"/>
        <v>#DIV/0!</v>
      </c>
      <c r="E11" s="74"/>
    </row>
    <row r="12" spans="1:5" ht="18.75" customHeight="1">
      <c r="A12" s="101" t="s">
        <v>179</v>
      </c>
      <c r="B12" s="55" t="s">
        <v>43</v>
      </c>
      <c r="C12" s="62">
        <f>'P&amp;L pro forma'!G14</f>
        <v>0</v>
      </c>
      <c r="D12" s="83" t="e">
        <f t="shared" si="0"/>
        <v>#DIV/0!</v>
      </c>
      <c r="E12" s="74">
        <v>0.07</v>
      </c>
    </row>
    <row r="13" spans="1:5" ht="18.75" customHeight="1">
      <c r="A13" s="101" t="s">
        <v>180</v>
      </c>
      <c r="B13" s="55" t="s">
        <v>44</v>
      </c>
      <c r="C13" s="62">
        <f>'P&amp;L pro forma'!G15</f>
        <v>0</v>
      </c>
      <c r="D13" s="83" t="e">
        <f t="shared" si="0"/>
        <v>#DIV/0!</v>
      </c>
      <c r="E13" s="74">
        <v>0.07</v>
      </c>
    </row>
    <row r="14" spans="1:5" ht="18.75" customHeight="1" thickBot="1">
      <c r="A14" s="101" t="s">
        <v>181</v>
      </c>
      <c r="B14" s="56" t="s">
        <v>45</v>
      </c>
      <c r="C14" s="63">
        <f>'P&amp;L pro forma'!G16</f>
        <v>0</v>
      </c>
      <c r="D14" s="83" t="e">
        <f t="shared" si="0"/>
        <v>#DIV/0!</v>
      </c>
      <c r="E14" s="74"/>
    </row>
    <row r="15" spans="1:5" ht="18.75" customHeight="1">
      <c r="A15" s="101" t="s">
        <v>182</v>
      </c>
      <c r="B15" s="57"/>
      <c r="C15" s="64">
        <f>'P&amp;L pro forma'!G17</f>
        <v>0</v>
      </c>
      <c r="D15" s="83"/>
      <c r="E15" s="74"/>
    </row>
    <row r="16" spans="1:5" ht="18.75" customHeight="1" thickBot="1">
      <c r="A16" s="101" t="s">
        <v>183</v>
      </c>
      <c r="B16" s="58"/>
      <c r="C16" s="65">
        <f>'P&amp;L pro forma'!G18</f>
        <v>0</v>
      </c>
      <c r="D16" s="83"/>
      <c r="E16" s="74"/>
    </row>
    <row r="17" spans="1:5" ht="18.75" customHeight="1">
      <c r="A17" s="101" t="s">
        <v>184</v>
      </c>
      <c r="B17" s="54" t="s">
        <v>46</v>
      </c>
      <c r="C17" s="61">
        <f>'P&amp;L pro forma'!G19</f>
        <v>0</v>
      </c>
      <c r="D17" s="103" t="e">
        <f t="shared" si="0"/>
        <v>#DIV/0!</v>
      </c>
      <c r="E17" s="74"/>
    </row>
    <row r="18" spans="1:5" ht="18" customHeight="1">
      <c r="A18" s="101" t="s">
        <v>185</v>
      </c>
      <c r="B18" s="55" t="s">
        <v>58</v>
      </c>
      <c r="C18" s="62">
        <f>'P&amp;L pro forma'!G20</f>
        <v>0</v>
      </c>
      <c r="D18" s="103" t="e">
        <f t="shared" si="0"/>
        <v>#DIV/0!</v>
      </c>
      <c r="E18" s="74" t="s">
        <v>134</v>
      </c>
    </row>
    <row r="19" spans="1:5" ht="18.75" customHeight="1">
      <c r="A19" s="91"/>
      <c r="B19" s="56" t="s">
        <v>57</v>
      </c>
      <c r="C19" s="66" t="e">
        <f>'P&amp;L pro forma'!G21</f>
        <v>#DIV/0!</v>
      </c>
      <c r="D19" s="103" t="e">
        <f t="shared" si="0"/>
        <v>#DIV/0!</v>
      </c>
      <c r="E19" s="74"/>
    </row>
    <row r="20" spans="1:5" ht="18.75" customHeight="1">
      <c r="A20" s="91"/>
      <c r="B20" s="59" t="s">
        <v>124</v>
      </c>
      <c r="C20" s="67" t="e">
        <f>'P&amp;L pro forma'!G22</f>
        <v>#DIV/0!</v>
      </c>
      <c r="D20" s="103" t="e">
        <f t="shared" si="0"/>
        <v>#DIV/0!</v>
      </c>
      <c r="E20" s="74"/>
    </row>
    <row r="21" spans="1:5" ht="18.75" customHeight="1">
      <c r="A21" s="92"/>
      <c r="B21" s="60" t="s">
        <v>130</v>
      </c>
      <c r="C21" s="68" t="e">
        <f>'P&amp;L pro forma'!G23</f>
        <v>#DIV/0!</v>
      </c>
      <c r="D21" s="103" t="e">
        <f t="shared" si="0"/>
        <v>#DIV/0!</v>
      </c>
      <c r="E21" s="74"/>
    </row>
    <row r="22" spans="2:5" ht="18.75" customHeight="1">
      <c r="B22" s="59" t="s">
        <v>127</v>
      </c>
      <c r="C22" s="69" t="e">
        <f>'P&amp;L pro forma'!G24</f>
        <v>#DIV/0!</v>
      </c>
      <c r="D22" s="103" t="e">
        <f t="shared" si="0"/>
        <v>#DIV/0!</v>
      </c>
      <c r="E22" s="74"/>
    </row>
    <row r="23" spans="2:5" ht="18.75" customHeight="1">
      <c r="B23" s="59" t="s">
        <v>128</v>
      </c>
      <c r="C23" s="70" t="e">
        <f>'P&amp;L pro forma'!G25</f>
        <v>#DIV/0!</v>
      </c>
      <c r="D23" s="103" t="e">
        <f t="shared" si="0"/>
        <v>#DIV/0!</v>
      </c>
      <c r="E23" s="74"/>
    </row>
    <row r="24" spans="2:5" ht="18.75" customHeight="1">
      <c r="B24" s="59" t="s">
        <v>129</v>
      </c>
      <c r="C24" s="47"/>
      <c r="D24" s="103" t="e">
        <f>C24/Servicereviewsales</f>
        <v>#DIV/0!</v>
      </c>
      <c r="E24" s="74"/>
    </row>
    <row r="25" ht="18.75" customHeight="1"/>
    <row r="26" spans="2:3" ht="18.75" customHeight="1">
      <c r="B26" s="85" t="s">
        <v>150</v>
      </c>
      <c r="C26" s="86" t="e">
        <f>C21/D18</f>
        <v>#DIV/0!</v>
      </c>
    </row>
    <row r="27" spans="2:3" ht="18.75" customHeight="1">
      <c r="B27" s="84" t="s">
        <v>163</v>
      </c>
      <c r="C27" s="98">
        <v>0.12</v>
      </c>
    </row>
    <row r="28" spans="2:3" ht="18.75" customHeight="1">
      <c r="B28" s="85" t="s">
        <v>164</v>
      </c>
      <c r="C28" s="86" t="e">
        <f>C21/(D18-C27)</f>
        <v>#DIV/0!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objects="1" scenarios="1" selectLockedCells="1"/>
  <mergeCells count="1">
    <mergeCell ref="B1:C1"/>
  </mergeCells>
  <hyperlinks>
    <hyperlink ref="A1" location="'Revenue Summary'!A1" display="REVENUE"/>
    <hyperlink ref="A2" location="'COG Summary'!A1" display="COST OF GOODS"/>
    <hyperlink ref="A3" location="'Operating Expense'!A1" display="OVERHEAD"/>
    <hyperlink ref="A4" location="'Service P&amp;L Review'!A1" display="R SERVICE"/>
    <hyperlink ref="A5" location="'Maintenance P&amp;L Review'!A1" display="R MAINTENANCE"/>
    <hyperlink ref="A6" location="'Replacement P&amp;L Review'!A1" display="R REPLACEMENT"/>
    <hyperlink ref="A7" location="'RNC P&amp;L Review'!A1" display="R CONSTRUCTION"/>
    <hyperlink ref="A8" location="'Plumbing Service P&amp;L Review'!A1" display="R PLUMBING"/>
    <hyperlink ref="A9" location="'Res Electric Service P&amp;L Review'!A1" display="R ELECTRICAL"/>
    <hyperlink ref="A10" location="'Residential Otherl P&amp;L Review'!A1" display="R OTHER"/>
    <hyperlink ref="A11" location="IAQ!A1" display="R IAQ"/>
    <hyperlink ref="A12" location="'Commercial Service'!A1" display="C SERVICE"/>
    <hyperlink ref="A13" location="'Commercial Maintenance'!A1" display="C MAINTENANCE"/>
    <hyperlink ref="A14" location="'Commercial Replacement'!A1" display="C REPLACEMENT"/>
    <hyperlink ref="A15" location="'Commercial New Construction'!A1" display="C CONSTRUCTION"/>
    <hyperlink ref="A16" location="'Commercial Plumbing'!A1" display="C PLUMBING"/>
    <hyperlink ref="A17" location="'Commercial Electric'!A1" display="C ELECTRICAL"/>
    <hyperlink ref="A18" location="'Commercial Other'!A1" display="C OTHER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Wittman</dc:creator>
  <cp:keywords/>
  <dc:description/>
  <cp:lastModifiedBy>Tom Wittman</cp:lastModifiedBy>
  <cp:lastPrinted>2015-08-10T18:51:40Z</cp:lastPrinted>
  <dcterms:created xsi:type="dcterms:W3CDTF">2002-08-01T13:21:49Z</dcterms:created>
  <dcterms:modified xsi:type="dcterms:W3CDTF">2015-08-10T19:35:35Z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