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showInkAnnotation="0" autoCompressPictures="0"/>
  <bookViews>
    <workbookView xWindow="380" yWindow="0" windowWidth="24720" windowHeight="13040" tabRatio="500" activeTab="1"/>
  </bookViews>
  <sheets>
    <sheet name="Replacement Pricing Model (2)" sheetId="4" r:id="rId1"/>
    <sheet name="Replacement Pricing Model" sheetId="1" r:id="rId2"/>
    <sheet name="Pricing Strategy" sheetId="2" r:id="rId3"/>
  </sheets>
  <definedNames>
    <definedName name="_xlnm.Print_Area" localSheetId="1">'Replacement Pricing Model'!$B$2:$E$22</definedName>
    <definedName name="_xlnm.Print_Area" localSheetId="0">'Replacement Pricing Model (2)'!$B$2:$E$22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1" l="1"/>
  <c r="J13" i="1"/>
  <c r="I13" i="1"/>
  <c r="C13" i="1"/>
  <c r="E13" i="1"/>
  <c r="D13" i="1"/>
  <c r="E22" i="4"/>
  <c r="D13" i="4"/>
  <c r="C13" i="4"/>
  <c r="E13" i="4"/>
  <c r="C14" i="4"/>
  <c r="C22" i="4"/>
  <c r="C15" i="4"/>
  <c r="C16" i="4"/>
  <c r="C17" i="4"/>
  <c r="C18" i="4"/>
  <c r="C19" i="4"/>
  <c r="C20" i="4"/>
  <c r="C21" i="4"/>
  <c r="D21" i="4"/>
  <c r="T22" i="2"/>
  <c r="S13" i="2"/>
  <c r="R13" i="2"/>
  <c r="T13" i="2"/>
  <c r="R14" i="2"/>
  <c r="R22" i="2"/>
  <c r="O22" i="2"/>
  <c r="N13" i="2"/>
  <c r="M13" i="2"/>
  <c r="O13" i="2"/>
  <c r="M14" i="2"/>
  <c r="M22" i="2"/>
  <c r="R15" i="2"/>
  <c r="R16" i="2"/>
  <c r="R17" i="2"/>
  <c r="R18" i="2"/>
  <c r="R19" i="2"/>
  <c r="R20" i="2"/>
  <c r="R21" i="2"/>
  <c r="S21" i="2"/>
  <c r="M15" i="2"/>
  <c r="M16" i="2"/>
  <c r="M17" i="2"/>
  <c r="M18" i="2"/>
  <c r="M19" i="2"/>
  <c r="M20" i="2"/>
  <c r="M21" i="2"/>
  <c r="N21" i="2"/>
  <c r="J22" i="2"/>
  <c r="I13" i="2"/>
  <c r="H13" i="2"/>
  <c r="J13" i="2"/>
  <c r="H14" i="2"/>
  <c r="H22" i="2"/>
  <c r="E22" i="2"/>
  <c r="D13" i="2"/>
  <c r="C13" i="2"/>
  <c r="E13" i="2"/>
  <c r="C14" i="2"/>
  <c r="C22" i="2"/>
  <c r="H15" i="2"/>
  <c r="H16" i="2"/>
  <c r="H17" i="2"/>
  <c r="H18" i="2"/>
  <c r="H19" i="2"/>
  <c r="H20" i="2"/>
  <c r="H21" i="2"/>
  <c r="I21" i="2"/>
  <c r="C15" i="2"/>
  <c r="C16" i="2"/>
  <c r="C17" i="2"/>
  <c r="C18" i="2"/>
  <c r="C19" i="2"/>
  <c r="C20" i="2"/>
  <c r="C21" i="2"/>
  <c r="D21" i="2"/>
  <c r="J22" i="1"/>
  <c r="H14" i="1"/>
  <c r="H22" i="1"/>
  <c r="H15" i="1"/>
  <c r="H16" i="1"/>
  <c r="H17" i="1"/>
  <c r="H18" i="1"/>
  <c r="H19" i="1"/>
  <c r="H20" i="1"/>
  <c r="H21" i="1"/>
  <c r="I21" i="1"/>
  <c r="E22" i="1"/>
  <c r="C14" i="1"/>
  <c r="C22" i="1"/>
  <c r="C15" i="1"/>
  <c r="C16" i="1"/>
  <c r="C17" i="1"/>
  <c r="C18" i="1"/>
  <c r="C19" i="1"/>
  <c r="C20" i="1"/>
  <c r="C21" i="1"/>
  <c r="D21" i="1"/>
</calcChain>
</file>

<file path=xl/comments1.xml><?xml version="1.0" encoding="utf-8"?>
<comments xmlns="http://schemas.openxmlformats.org/spreadsheetml/2006/main">
  <authors>
    <author>Tom Wittman</author>
  </authors>
  <commentList>
    <comment ref="C7" authorId="0">
      <text>
        <r>
          <rPr>
            <b/>
            <sz val="14"/>
            <color indexed="81"/>
            <rFont val="Calibri"/>
          </rPr>
          <t xml:space="preserve">Enter Labor as a % of Sales OR Fixed Dollar amount. Do not enter a value for both.
</t>
        </r>
      </text>
    </comment>
    <comment ref="E7" authorId="0">
      <text>
        <r>
          <rPr>
            <b/>
            <sz val="14"/>
            <color indexed="81"/>
            <rFont val="Calibri"/>
          </rPr>
          <t>Enter Labor as a % of Sales OR Fixed Dollar amount. Do not enter a value for both.</t>
        </r>
      </text>
    </comment>
    <comment ref="C8" authorId="0">
      <text>
        <r>
          <rPr>
            <b/>
            <sz val="14"/>
            <color indexed="81"/>
            <rFont val="Calibri"/>
          </rPr>
          <t>Enter Gross Profit as a % to Sales or a Fixed Dollar Amount. Do not enter a value for both.</t>
        </r>
      </text>
    </comment>
    <comment ref="E8" authorId="0">
      <text>
        <r>
          <rPr>
            <b/>
            <sz val="14"/>
            <color indexed="81"/>
            <rFont val="Calibri"/>
          </rPr>
          <t>Enter Gross Profit as a % to Sales or a Fixed Dollar Amount. Do not enter a value for both</t>
        </r>
      </text>
    </comment>
  </commentList>
</comments>
</file>

<file path=xl/comments2.xml><?xml version="1.0" encoding="utf-8"?>
<comments xmlns="http://schemas.openxmlformats.org/spreadsheetml/2006/main">
  <authors>
    <author>Tom Wittman</author>
  </authors>
  <commentList>
    <comment ref="C7" authorId="0">
      <text>
        <r>
          <rPr>
            <b/>
            <sz val="14"/>
            <color indexed="81"/>
            <rFont val="Calibri"/>
          </rPr>
          <t xml:space="preserve">Enter Labor as a % of Sales OR Fixed Dollar amount. Do not enter a value for both.
</t>
        </r>
      </text>
    </comment>
    <comment ref="E7" authorId="0">
      <text>
        <r>
          <rPr>
            <b/>
            <sz val="14"/>
            <color indexed="81"/>
            <rFont val="Calibri"/>
          </rPr>
          <t>Enter Labor as a % of Sales OR Fixed Dollar amount. Do not enter a value for both.</t>
        </r>
      </text>
    </comment>
    <comment ref="H7" authorId="0">
      <text>
        <r>
          <rPr>
            <b/>
            <sz val="14"/>
            <color indexed="81"/>
            <rFont val="Calibri"/>
          </rPr>
          <t xml:space="preserve">Enter Labor as a % of Sales OR Fixed Dollar amount. Do not enter a value for both.
</t>
        </r>
      </text>
    </comment>
    <comment ref="J7" authorId="0">
      <text>
        <r>
          <rPr>
            <b/>
            <sz val="14"/>
            <color indexed="81"/>
            <rFont val="Calibri"/>
          </rPr>
          <t>Enter Labor as a % of Sales OR Fixed Dollar amount. Do not enter a value for both.</t>
        </r>
      </text>
    </comment>
    <comment ref="C8" authorId="0">
      <text>
        <r>
          <rPr>
            <b/>
            <sz val="14"/>
            <color indexed="81"/>
            <rFont val="Calibri"/>
          </rPr>
          <t>Enter Gross Profit as a % to Sales or a Fixed Dollar Amount. Do not enter a value for both.</t>
        </r>
      </text>
    </comment>
    <comment ref="E8" authorId="0">
      <text>
        <r>
          <rPr>
            <b/>
            <sz val="14"/>
            <color indexed="81"/>
            <rFont val="Calibri"/>
          </rPr>
          <t>Enter Gross Profit as a % to Sales or a Fixed Dollar Amount. Do not enter a value for both</t>
        </r>
      </text>
    </comment>
    <comment ref="H8" authorId="0">
      <text>
        <r>
          <rPr>
            <b/>
            <sz val="14"/>
            <color indexed="81"/>
            <rFont val="Calibri"/>
          </rPr>
          <t>Enter Gross Profit as a % to Sales or a Fixed Dollar Amount. Do not enter a value for both.</t>
        </r>
      </text>
    </comment>
    <comment ref="J8" authorId="0">
      <text>
        <r>
          <rPr>
            <b/>
            <sz val="14"/>
            <color indexed="81"/>
            <rFont val="Calibri"/>
          </rPr>
          <t>Enter Gross Profit as a % to Sales or a Fixed Dollar Amount. Do not enter a value for both</t>
        </r>
      </text>
    </comment>
  </commentList>
</comments>
</file>

<file path=xl/comments3.xml><?xml version="1.0" encoding="utf-8"?>
<comments xmlns="http://schemas.openxmlformats.org/spreadsheetml/2006/main">
  <authors>
    <author>Tom Wittman</author>
  </authors>
  <commentList>
    <comment ref="C7" authorId="0">
      <text>
        <r>
          <rPr>
            <b/>
            <sz val="14"/>
            <color indexed="81"/>
            <rFont val="Calibri"/>
          </rPr>
          <t xml:space="preserve">Enter Labor as a % of Sales OR Fixed Dollar amount. Do not enter a value for both.
</t>
        </r>
      </text>
    </comment>
    <comment ref="E7" authorId="0">
      <text>
        <r>
          <rPr>
            <b/>
            <sz val="14"/>
            <color indexed="81"/>
            <rFont val="Calibri"/>
          </rPr>
          <t>Enter Labor as a % of Sales OR Fixed Dollar amount. Do not enter a value for both.</t>
        </r>
      </text>
    </comment>
    <comment ref="M7" authorId="0">
      <text>
        <r>
          <rPr>
            <b/>
            <sz val="14"/>
            <color indexed="81"/>
            <rFont val="Calibri"/>
          </rPr>
          <t xml:space="preserve">Enter Labor as a % of Sales OR Fixed Dollar amount. Do not enter a value for both.
</t>
        </r>
      </text>
    </comment>
    <comment ref="O7" authorId="0">
      <text>
        <r>
          <rPr>
            <b/>
            <sz val="14"/>
            <color indexed="81"/>
            <rFont val="Calibri"/>
          </rPr>
          <t>Enter Labor as a % of Sales OR Fixed Dollar amount. Do not enter a value for both.</t>
        </r>
      </text>
    </comment>
    <comment ref="C8" authorId="0">
      <text>
        <r>
          <rPr>
            <b/>
            <sz val="14"/>
            <color indexed="81"/>
            <rFont val="Calibri"/>
          </rPr>
          <t>Enter Gross Profit as a % to Sales or a Fixed Dollar Amount. Do not enter a value for both.</t>
        </r>
      </text>
    </comment>
    <comment ref="E8" authorId="0">
      <text>
        <r>
          <rPr>
            <b/>
            <sz val="14"/>
            <color indexed="81"/>
            <rFont val="Calibri"/>
          </rPr>
          <t>Enter Gross Profit as a % to Sales or a Fixed Dollar Amount. Do not enter a value for both</t>
        </r>
      </text>
    </comment>
    <comment ref="M8" authorId="0">
      <text>
        <r>
          <rPr>
            <b/>
            <sz val="14"/>
            <color indexed="81"/>
            <rFont val="Calibri"/>
          </rPr>
          <t>Enter Gross Profit as a % to Sales or a Fixed Dollar Amount. Do not enter a value for both.</t>
        </r>
      </text>
    </comment>
    <comment ref="O8" authorId="0">
      <text>
        <r>
          <rPr>
            <b/>
            <sz val="14"/>
            <color indexed="81"/>
            <rFont val="Calibri"/>
          </rPr>
          <t>Enter Gross Profit as a % to Sales or a Fixed Dollar Amount. Do not enter a value for both</t>
        </r>
      </text>
    </comment>
  </commentList>
</comments>
</file>

<file path=xl/sharedStrings.xml><?xml version="1.0" encoding="utf-8"?>
<sst xmlns="http://schemas.openxmlformats.org/spreadsheetml/2006/main" count="241" uniqueCount="39">
  <si>
    <t>Cost of Goods % of Sales</t>
  </si>
  <si>
    <t>Cost of Goods $ Cost</t>
  </si>
  <si>
    <t>Comission</t>
  </si>
  <si>
    <t>Equipment</t>
  </si>
  <si>
    <t>Warranty</t>
  </si>
  <si>
    <t>Materials</t>
  </si>
  <si>
    <t>Promotions</t>
  </si>
  <si>
    <t>Parts</t>
  </si>
  <si>
    <t>Allowable Discount</t>
  </si>
  <si>
    <t>Miscelaneous</t>
  </si>
  <si>
    <t>Labor</t>
  </si>
  <si>
    <t>Gross Profit</t>
  </si>
  <si>
    <t>Permits</t>
  </si>
  <si>
    <t>Other</t>
  </si>
  <si>
    <t>Sub</t>
  </si>
  <si>
    <t>Selling Price</t>
  </si>
  <si>
    <t>Cost of Goods</t>
  </si>
  <si>
    <t>Promotion</t>
  </si>
  <si>
    <t>Permit</t>
  </si>
  <si>
    <t>Other % total</t>
  </si>
  <si>
    <t>Labor % Budget</t>
  </si>
  <si>
    <t>Labor $ Budget</t>
  </si>
  <si>
    <t>BEST</t>
  </si>
  <si>
    <t>Better</t>
  </si>
  <si>
    <t>Good</t>
  </si>
  <si>
    <t>Base</t>
  </si>
  <si>
    <t>Modulating Heat</t>
  </si>
  <si>
    <t>Variable Airflow</t>
  </si>
  <si>
    <t>2 Stage A/C</t>
  </si>
  <si>
    <t>2 Stage Heat</t>
  </si>
  <si>
    <t>1 Stage A/C</t>
  </si>
  <si>
    <t>DC Airflow</t>
  </si>
  <si>
    <t>1 Stage Heat</t>
  </si>
  <si>
    <t>1 Speed Airflow</t>
  </si>
  <si>
    <t>Variable A/C</t>
  </si>
  <si>
    <t>Replacement Sales Pricing Model</t>
  </si>
  <si>
    <t>Financing fee</t>
  </si>
  <si>
    <t>Financing Fee</t>
  </si>
  <si>
    <t>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</si>
</sst>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2"/>
      <color theme="1"/>
      <name val="Calibri"/>
      <family val="2"/>
      <scheme val="minor"/>
    </font>
    <font>
      <sz val="14"/>
      <color theme="1"/>
      <name val="Calibri"/>
      <scheme val="minor"/>
    </font>
    <font>
      <b/>
      <sz val="18"/>
      <color theme="1"/>
      <name val="Calibri"/>
      <scheme val="minor"/>
    </font>
    <font>
      <b/>
      <sz val="16"/>
      <color rgb="FFFF0000"/>
      <name val="Calibri"/>
      <scheme val="minor"/>
    </font>
    <font>
      <sz val="14"/>
      <name val="Calibri"/>
      <scheme val="minor"/>
    </font>
    <font>
      <b/>
      <sz val="14"/>
      <color indexed="81"/>
      <name val="Calibri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48"/>
      <color theme="1"/>
      <name val="Calibri"/>
      <scheme val="minor"/>
    </font>
    <font>
      <b/>
      <sz val="20"/>
      <color theme="1"/>
      <name val="Calibri"/>
      <scheme val="minor"/>
    </font>
    <font>
      <b/>
      <sz val="28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4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right" vertical="center"/>
    </xf>
    <xf numFmtId="10" fontId="1" fillId="3" borderId="4" xfId="0" applyNumberFormat="1" applyFont="1" applyFill="1" applyBorder="1" applyAlignment="1" applyProtection="1">
      <alignment horizontal="center" vertical="center"/>
      <protection locked="0"/>
    </xf>
    <xf numFmtId="164" fontId="1" fillId="3" borderId="4" xfId="0" applyNumberFormat="1" applyFont="1" applyFill="1" applyBorder="1" applyAlignment="1" applyProtection="1">
      <alignment horizontal="center" vertical="center"/>
      <protection locked="0"/>
    </xf>
    <xf numFmtId="10" fontId="1" fillId="3" borderId="5" xfId="0" applyNumberFormat="1" applyFont="1" applyFill="1" applyBorder="1" applyAlignment="1" applyProtection="1">
      <alignment horizontal="center" vertical="center"/>
      <protection locked="0"/>
    </xf>
    <xf numFmtId="164" fontId="1" fillId="3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right" vertical="center"/>
    </xf>
    <xf numFmtId="10" fontId="3" fillId="3" borderId="5" xfId="0" applyNumberFormat="1" applyFont="1" applyFill="1" applyBorder="1" applyAlignment="1" applyProtection="1">
      <alignment horizontal="center" vertical="center"/>
      <protection locked="0"/>
    </xf>
    <xf numFmtId="164" fontId="3" fillId="3" borderId="5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right" vertical="center"/>
    </xf>
    <xf numFmtId="10" fontId="4" fillId="3" borderId="5" xfId="0" applyNumberFormat="1" applyFont="1" applyFill="1" applyBorder="1" applyAlignment="1" applyProtection="1">
      <alignment horizontal="center" vertical="center"/>
      <protection locked="0"/>
    </xf>
    <xf numFmtId="164" fontId="4" fillId="3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right" vertical="center"/>
    </xf>
    <xf numFmtId="164" fontId="1" fillId="3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left" vertical="center"/>
    </xf>
    <xf numFmtId="10" fontId="1" fillId="2" borderId="5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164" fontId="2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left" vertical="center"/>
    </xf>
    <xf numFmtId="10" fontId="2" fillId="2" borderId="0" xfId="0" applyNumberFormat="1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164" fontId="2" fillId="2" borderId="12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164" fontId="2" fillId="2" borderId="13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/>
    <xf numFmtId="0" fontId="1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/>
    </xf>
    <xf numFmtId="10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center" vertical="center"/>
    </xf>
    <xf numFmtId="10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10" fontId="3" fillId="2" borderId="0" xfId="0" applyNumberFormat="1" applyFont="1" applyFill="1" applyBorder="1" applyAlignment="1" applyProtection="1">
      <alignment horizontal="center" vertical="center"/>
      <protection locked="0"/>
    </xf>
    <xf numFmtId="164" fontId="3" fillId="2" borderId="0" xfId="0" applyNumberFormat="1" applyFont="1" applyFill="1" applyBorder="1" applyAlignment="1" applyProtection="1">
      <alignment horizontal="center" vertical="center"/>
      <protection locked="0"/>
    </xf>
    <xf numFmtId="10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10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24"/>
  <sheetViews>
    <sheetView zoomScale="150" zoomScaleNormal="150" zoomScalePageLayoutView="150" workbookViewId="0">
      <selection activeCell="C3" sqref="C3:E13"/>
    </sheetView>
  </sheetViews>
  <sheetFormatPr baseColWidth="10" defaultColWidth="18" defaultRowHeight="29" customHeight="1" x14ac:dyDescent="0"/>
  <cols>
    <col min="1" max="1" width="3" style="1" customWidth="1"/>
    <col min="2" max="2" width="21" style="1" bestFit="1" customWidth="1"/>
    <col min="3" max="3" width="18" style="2"/>
    <col min="4" max="4" width="21.83203125" style="1" bestFit="1" customWidth="1"/>
    <col min="5" max="5" width="18" style="2"/>
    <col min="6" max="6" width="2.33203125" style="1" customWidth="1"/>
    <col min="7" max="7" width="23.5" style="1" customWidth="1"/>
    <col min="8" max="16384" width="18" style="1"/>
  </cols>
  <sheetData>
    <row r="1" spans="2:10" ht="33" customHeight="1">
      <c r="B1" s="56" t="s">
        <v>35</v>
      </c>
      <c r="C1" s="57"/>
      <c r="D1" s="57"/>
      <c r="E1" s="57"/>
    </row>
    <row r="2" spans="2:10" ht="29" customHeight="1" thickBot="1">
      <c r="B2" s="53" t="s">
        <v>0</v>
      </c>
      <c r="C2" s="54"/>
      <c r="D2" s="53" t="s">
        <v>1</v>
      </c>
      <c r="E2" s="54"/>
      <c r="G2" s="55"/>
      <c r="H2" s="55"/>
      <c r="I2" s="55"/>
      <c r="J2" s="55"/>
    </row>
    <row r="3" spans="2:10" ht="29" customHeight="1" thickTop="1">
      <c r="B3" s="3" t="s">
        <v>2</v>
      </c>
      <c r="C3" s="4">
        <v>0.08</v>
      </c>
      <c r="D3" s="3" t="s">
        <v>3</v>
      </c>
      <c r="E3" s="5">
        <v>2438.0700000000002</v>
      </c>
      <c r="G3" s="38"/>
      <c r="H3" s="45"/>
      <c r="I3" s="38"/>
      <c r="J3" s="46"/>
    </row>
    <row r="4" spans="2:10" ht="29" customHeight="1">
      <c r="B4" s="3" t="s">
        <v>4</v>
      </c>
      <c r="C4" s="6">
        <v>0</v>
      </c>
      <c r="D4" s="3" t="s">
        <v>5</v>
      </c>
      <c r="E4" s="7">
        <v>408</v>
      </c>
      <c r="G4" s="38"/>
      <c r="H4" s="45"/>
      <c r="I4" s="38"/>
      <c r="J4" s="46"/>
    </row>
    <row r="5" spans="2:10" ht="29" customHeight="1">
      <c r="B5" s="3" t="s">
        <v>6</v>
      </c>
      <c r="C5" s="6">
        <v>0</v>
      </c>
      <c r="D5" s="3" t="s">
        <v>7</v>
      </c>
      <c r="E5" s="7">
        <v>0</v>
      </c>
      <c r="G5" s="38"/>
      <c r="H5" s="45"/>
      <c r="I5" s="38"/>
      <c r="J5" s="46"/>
    </row>
    <row r="6" spans="2:10" ht="29" customHeight="1">
      <c r="B6" s="3" t="s">
        <v>8</v>
      </c>
      <c r="C6" s="6">
        <v>0</v>
      </c>
      <c r="D6" s="3" t="s">
        <v>9</v>
      </c>
      <c r="E6" s="7">
        <v>50</v>
      </c>
      <c r="G6" s="38"/>
      <c r="H6" s="45"/>
      <c r="I6" s="38"/>
      <c r="J6" s="46"/>
    </row>
    <row r="7" spans="2:10" ht="29" customHeight="1">
      <c r="B7" s="8" t="s">
        <v>10</v>
      </c>
      <c r="C7" s="9">
        <v>0</v>
      </c>
      <c r="D7" s="8" t="s">
        <v>10</v>
      </c>
      <c r="E7" s="10">
        <v>500</v>
      </c>
      <c r="G7" s="39"/>
      <c r="H7" s="47"/>
      <c r="I7" s="39"/>
      <c r="J7" s="48"/>
    </row>
    <row r="8" spans="2:10" ht="29" customHeight="1">
      <c r="B8" s="8" t="s">
        <v>11</v>
      </c>
      <c r="C8" s="9">
        <v>0.48</v>
      </c>
      <c r="D8" s="8" t="s">
        <v>11</v>
      </c>
      <c r="E8" s="10">
        <v>0</v>
      </c>
      <c r="G8" s="39"/>
      <c r="H8" s="47"/>
      <c r="I8" s="39"/>
      <c r="J8" s="48"/>
    </row>
    <row r="9" spans="2:10" ht="29" customHeight="1">
      <c r="B9" s="11" t="s">
        <v>12</v>
      </c>
      <c r="C9" s="12">
        <v>0</v>
      </c>
      <c r="D9" s="11" t="s">
        <v>13</v>
      </c>
      <c r="E9" s="13">
        <v>0</v>
      </c>
      <c r="G9" s="40"/>
      <c r="H9" s="49"/>
      <c r="I9" s="40"/>
      <c r="J9" s="50"/>
    </row>
    <row r="10" spans="2:10" ht="29" customHeight="1">
      <c r="B10" s="3" t="s">
        <v>14</v>
      </c>
      <c r="C10" s="6">
        <v>0</v>
      </c>
      <c r="D10" s="3" t="s">
        <v>13</v>
      </c>
      <c r="E10" s="7">
        <v>0</v>
      </c>
      <c r="G10" s="38"/>
      <c r="H10" s="45"/>
      <c r="I10" s="38"/>
      <c r="J10" s="46"/>
    </row>
    <row r="11" spans="2:10" ht="29" customHeight="1">
      <c r="B11" s="3" t="s">
        <v>36</v>
      </c>
      <c r="C11" s="6">
        <v>0.03</v>
      </c>
      <c r="D11" s="3" t="s">
        <v>37</v>
      </c>
      <c r="E11" s="7">
        <v>0</v>
      </c>
      <c r="G11" s="38"/>
      <c r="H11" s="45"/>
      <c r="I11" s="38"/>
      <c r="J11" s="46"/>
    </row>
    <row r="12" spans="2:10" ht="29" customHeight="1">
      <c r="B12" s="14" t="s">
        <v>13</v>
      </c>
      <c r="C12" s="6">
        <v>0</v>
      </c>
      <c r="D12" s="3" t="s">
        <v>13</v>
      </c>
      <c r="E12" s="15">
        <v>0</v>
      </c>
      <c r="G12" s="38"/>
      <c r="H12" s="45"/>
      <c r="I12" s="38"/>
      <c r="J12" s="46"/>
    </row>
    <row r="13" spans="2:10" ht="18">
      <c r="B13" s="16"/>
      <c r="C13" s="17">
        <f>SUM(C3:C12)</f>
        <v>0.59</v>
      </c>
      <c r="D13" s="18">
        <f>E3+E4+E5+E6+E7+E8+E9+E10+E11+E12</f>
        <v>3396.07</v>
      </c>
      <c r="E13" s="17">
        <f>100%-C13</f>
        <v>0.41000000000000003</v>
      </c>
      <c r="G13" s="41"/>
      <c r="H13" s="42"/>
      <c r="I13" s="24"/>
      <c r="J13" s="42"/>
    </row>
    <row r="14" spans="2:10" ht="29" customHeight="1">
      <c r="B14" s="19" t="s">
        <v>15</v>
      </c>
      <c r="C14" s="20">
        <f>D13/E13</f>
        <v>8283.0975609756097</v>
      </c>
      <c r="D14" s="21"/>
      <c r="E14" s="22"/>
      <c r="G14" s="43"/>
      <c r="H14" s="44"/>
      <c r="I14" s="25"/>
      <c r="J14" s="25"/>
    </row>
    <row r="15" spans="2:10" ht="22" customHeight="1">
      <c r="B15" s="23" t="s">
        <v>16</v>
      </c>
      <c r="C15" s="24">
        <f>D13</f>
        <v>3396.07</v>
      </c>
      <c r="D15" s="25"/>
      <c r="E15" s="26"/>
      <c r="G15" s="41"/>
      <c r="H15" s="24"/>
      <c r="I15" s="25"/>
      <c r="J15" s="25"/>
    </row>
    <row r="16" spans="2:10" ht="19" customHeight="1">
      <c r="B16" s="23" t="s">
        <v>2</v>
      </c>
      <c r="C16" s="24">
        <f>C14*C3</f>
        <v>662.64780487804876</v>
      </c>
      <c r="D16" s="25"/>
      <c r="E16" s="26"/>
      <c r="G16" s="41"/>
      <c r="H16" s="24"/>
      <c r="I16" s="25"/>
      <c r="J16" s="25"/>
    </row>
    <row r="17" spans="2:10" ht="17" customHeight="1">
      <c r="B17" s="23" t="s">
        <v>4</v>
      </c>
      <c r="C17" s="24">
        <f>C14*C4</f>
        <v>0</v>
      </c>
      <c r="D17" s="25"/>
      <c r="E17" s="26"/>
      <c r="G17" s="41"/>
      <c r="H17" s="24"/>
      <c r="I17" s="25"/>
      <c r="J17" s="25"/>
    </row>
    <row r="18" spans="2:10" ht="15" customHeight="1">
      <c r="B18" s="23" t="s">
        <v>17</v>
      </c>
      <c r="C18" s="24">
        <f>C14*C5</f>
        <v>0</v>
      </c>
      <c r="D18" s="25"/>
      <c r="E18" s="26"/>
      <c r="G18" s="41"/>
      <c r="H18" s="24"/>
      <c r="I18" s="25"/>
      <c r="J18" s="25"/>
    </row>
    <row r="19" spans="2:10" ht="16" customHeight="1">
      <c r="B19" s="23" t="s">
        <v>18</v>
      </c>
      <c r="C19" s="24">
        <f>C14*C6</f>
        <v>0</v>
      </c>
      <c r="D19" s="25"/>
      <c r="E19" s="26"/>
      <c r="G19" s="41"/>
      <c r="H19" s="24"/>
      <c r="I19" s="25"/>
      <c r="J19" s="25"/>
    </row>
    <row r="20" spans="2:10" ht="16" customHeight="1">
      <c r="B20" s="23" t="s">
        <v>19</v>
      </c>
      <c r="C20" s="24">
        <f>C14*(C9+C10+C11+C12)</f>
        <v>248.49292682926827</v>
      </c>
      <c r="D20" s="25"/>
      <c r="E20" s="26"/>
      <c r="G20" s="41"/>
      <c r="H20" s="24"/>
      <c r="I20" s="25"/>
      <c r="J20" s="25"/>
    </row>
    <row r="21" spans="2:10" ht="29" customHeight="1">
      <c r="B21" s="27" t="s">
        <v>11</v>
      </c>
      <c r="C21" s="28">
        <f>(C14-(C15+C16+C17+C18+C19+C20+C22)+E8)</f>
        <v>3975.8868292682928</v>
      </c>
      <c r="D21" s="29">
        <f>C21/C14</f>
        <v>0.48000000000000004</v>
      </c>
      <c r="E21" s="30"/>
      <c r="G21" s="43"/>
      <c r="H21" s="28"/>
      <c r="I21" s="29"/>
      <c r="J21" s="41"/>
    </row>
    <row r="22" spans="2:10" ht="29" customHeight="1">
      <c r="B22" s="31" t="s">
        <v>20</v>
      </c>
      <c r="C22" s="32">
        <f>C14*C7</f>
        <v>0</v>
      </c>
      <c r="D22" s="33" t="s">
        <v>21</v>
      </c>
      <c r="E22" s="34">
        <f>E7</f>
        <v>500</v>
      </c>
      <c r="G22" s="43"/>
      <c r="H22" s="28"/>
      <c r="I22" s="43"/>
      <c r="J22" s="28"/>
    </row>
    <row r="23" spans="2:10" ht="29" customHeight="1">
      <c r="G23" s="41"/>
      <c r="H23" s="41"/>
      <c r="I23" s="41"/>
      <c r="J23" s="41"/>
    </row>
    <row r="24" spans="2:10" ht="29" customHeight="1">
      <c r="G24" s="41"/>
      <c r="H24" s="41"/>
      <c r="I24" s="41"/>
      <c r="J24" s="41"/>
    </row>
  </sheetData>
  <sheetProtection selectLockedCells="1"/>
  <mergeCells count="5">
    <mergeCell ref="B2:C2"/>
    <mergeCell ref="D2:E2"/>
    <mergeCell ref="G2:H2"/>
    <mergeCell ref="I2:J2"/>
    <mergeCell ref="B1:E1"/>
  </mergeCells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22"/>
  <sheetViews>
    <sheetView tabSelected="1" zoomScale="125" zoomScaleNormal="125" zoomScalePageLayoutView="125" workbookViewId="0">
      <selection activeCell="H11" sqref="H11"/>
    </sheetView>
  </sheetViews>
  <sheetFormatPr baseColWidth="10" defaultColWidth="18" defaultRowHeight="29" customHeight="1" x14ac:dyDescent="0"/>
  <cols>
    <col min="1" max="1" width="3" style="1" customWidth="1"/>
    <col min="2" max="2" width="21" style="1" bestFit="1" customWidth="1"/>
    <col min="3" max="3" width="18" style="2"/>
    <col min="4" max="4" width="21.83203125" style="1" bestFit="1" customWidth="1"/>
    <col min="5" max="5" width="18" style="2"/>
    <col min="6" max="6" width="2.33203125" style="1" customWidth="1"/>
    <col min="7" max="7" width="23.5" style="1" customWidth="1"/>
    <col min="8" max="16384" width="18" style="1"/>
  </cols>
  <sheetData>
    <row r="1" spans="2:10" ht="18"/>
    <row r="2" spans="2:10" ht="29" customHeight="1" thickBot="1">
      <c r="B2" s="53" t="s">
        <v>0</v>
      </c>
      <c r="C2" s="54"/>
      <c r="D2" s="53" t="s">
        <v>1</v>
      </c>
      <c r="E2" s="54"/>
      <c r="G2" s="53" t="s">
        <v>0</v>
      </c>
      <c r="H2" s="54"/>
      <c r="I2" s="53" t="s">
        <v>1</v>
      </c>
      <c r="J2" s="54"/>
    </row>
    <row r="3" spans="2:10" ht="29" customHeight="1" thickTop="1">
      <c r="B3" s="3" t="s">
        <v>2</v>
      </c>
      <c r="C3" s="4">
        <v>0.08</v>
      </c>
      <c r="D3" s="3" t="s">
        <v>3</v>
      </c>
      <c r="E3" s="5">
        <v>2438.0700000000002</v>
      </c>
      <c r="G3" s="3" t="s">
        <v>2</v>
      </c>
      <c r="H3" s="4">
        <v>0.08</v>
      </c>
      <c r="I3" s="3" t="s">
        <v>3</v>
      </c>
      <c r="J3" s="5">
        <v>2438.0700000000002</v>
      </c>
    </row>
    <row r="4" spans="2:10" ht="29" customHeight="1">
      <c r="B4" s="3" t="s">
        <v>4</v>
      </c>
      <c r="C4" s="6">
        <v>0</v>
      </c>
      <c r="D4" s="3" t="s">
        <v>5</v>
      </c>
      <c r="E4" s="7">
        <v>408</v>
      </c>
      <c r="G4" s="3" t="s">
        <v>4</v>
      </c>
      <c r="H4" s="6">
        <v>0.02</v>
      </c>
      <c r="I4" s="3" t="s">
        <v>5</v>
      </c>
      <c r="J4" s="7">
        <v>408</v>
      </c>
    </row>
    <row r="5" spans="2:10" ht="29" customHeight="1">
      <c r="B5" s="3" t="s">
        <v>6</v>
      </c>
      <c r="C5" s="6">
        <v>0</v>
      </c>
      <c r="D5" s="3" t="s">
        <v>7</v>
      </c>
      <c r="E5" s="7">
        <v>0</v>
      </c>
      <c r="G5" s="3" t="s">
        <v>6</v>
      </c>
      <c r="H5" s="6">
        <v>0.02</v>
      </c>
      <c r="I5" s="3" t="s">
        <v>7</v>
      </c>
      <c r="J5" s="7">
        <v>0</v>
      </c>
    </row>
    <row r="6" spans="2:10" ht="29" customHeight="1">
      <c r="B6" s="3" t="s">
        <v>8</v>
      </c>
      <c r="C6" s="6">
        <v>0</v>
      </c>
      <c r="D6" s="3" t="s">
        <v>9</v>
      </c>
      <c r="E6" s="7">
        <v>50</v>
      </c>
      <c r="G6" s="3" t="s">
        <v>8</v>
      </c>
      <c r="H6" s="6">
        <v>0</v>
      </c>
      <c r="I6" s="3" t="s">
        <v>9</v>
      </c>
      <c r="J6" s="7">
        <v>50</v>
      </c>
    </row>
    <row r="7" spans="2:10" ht="29" customHeight="1">
      <c r="B7" s="8" t="s">
        <v>10</v>
      </c>
      <c r="C7" s="9">
        <v>0</v>
      </c>
      <c r="D7" s="8" t="s">
        <v>10</v>
      </c>
      <c r="E7" s="10">
        <v>500</v>
      </c>
      <c r="G7" s="8" t="s">
        <v>10</v>
      </c>
      <c r="H7" s="9">
        <v>0</v>
      </c>
      <c r="I7" s="8" t="s">
        <v>10</v>
      </c>
      <c r="J7" s="10">
        <v>500</v>
      </c>
    </row>
    <row r="8" spans="2:10" ht="29" customHeight="1">
      <c r="B8" s="8" t="s">
        <v>11</v>
      </c>
      <c r="C8" s="9">
        <v>0.48</v>
      </c>
      <c r="D8" s="8" t="s">
        <v>11</v>
      </c>
      <c r="E8" s="10">
        <v>0</v>
      </c>
      <c r="G8" s="8" t="s">
        <v>11</v>
      </c>
      <c r="H8" s="9">
        <v>0.43</v>
      </c>
      <c r="I8" s="8" t="s">
        <v>11</v>
      </c>
      <c r="J8" s="10">
        <v>0</v>
      </c>
    </row>
    <row r="9" spans="2:10" ht="29" customHeight="1">
      <c r="B9" s="11" t="s">
        <v>12</v>
      </c>
      <c r="C9" s="12">
        <v>0</v>
      </c>
      <c r="D9" s="11" t="s">
        <v>13</v>
      </c>
      <c r="E9" s="13">
        <v>0</v>
      </c>
      <c r="G9" s="11" t="s">
        <v>12</v>
      </c>
      <c r="H9" s="12">
        <v>0</v>
      </c>
      <c r="I9" s="11" t="s">
        <v>13</v>
      </c>
      <c r="J9" s="13">
        <v>100</v>
      </c>
    </row>
    <row r="10" spans="2:10" ht="29" customHeight="1">
      <c r="B10" s="3" t="s">
        <v>14</v>
      </c>
      <c r="C10" s="6">
        <v>0</v>
      </c>
      <c r="D10" s="3" t="s">
        <v>13</v>
      </c>
      <c r="E10" s="7">
        <v>0</v>
      </c>
      <c r="G10" s="3" t="s">
        <v>14</v>
      </c>
      <c r="H10" s="6">
        <v>0</v>
      </c>
      <c r="I10" s="3" t="s">
        <v>13</v>
      </c>
      <c r="J10" s="7">
        <v>0</v>
      </c>
    </row>
    <row r="11" spans="2:10" ht="29" customHeight="1">
      <c r="B11" s="3" t="s">
        <v>38</v>
      </c>
      <c r="C11" s="6">
        <v>0.03</v>
      </c>
      <c r="D11" s="3" t="s">
        <v>37</v>
      </c>
      <c r="E11" s="7">
        <v>0</v>
      </c>
      <c r="G11" s="3" t="s">
        <v>38</v>
      </c>
      <c r="H11" s="6">
        <v>0.03</v>
      </c>
      <c r="I11" s="3" t="s">
        <v>37</v>
      </c>
      <c r="J11" s="7">
        <v>0</v>
      </c>
    </row>
    <row r="12" spans="2:10" ht="29" customHeight="1">
      <c r="B12" s="14" t="s">
        <v>13</v>
      </c>
      <c r="C12" s="6">
        <v>0</v>
      </c>
      <c r="D12" s="3" t="s">
        <v>13</v>
      </c>
      <c r="E12" s="15">
        <v>0</v>
      </c>
      <c r="G12" s="14" t="s">
        <v>13</v>
      </c>
      <c r="H12" s="6">
        <v>0</v>
      </c>
      <c r="I12" s="3" t="s">
        <v>13</v>
      </c>
      <c r="J12" s="15">
        <v>0</v>
      </c>
    </row>
    <row r="13" spans="2:10" ht="18">
      <c r="B13" s="16"/>
      <c r="C13" s="17">
        <f>SUM(C3:C12)</f>
        <v>0.59</v>
      </c>
      <c r="D13" s="18">
        <f>E3+E4+E5+E6+E7+E8+E9+E10+E11+E12</f>
        <v>3396.07</v>
      </c>
      <c r="E13" s="17">
        <f>100%-C13</f>
        <v>0.41000000000000003</v>
      </c>
      <c r="G13" s="16"/>
      <c r="H13" s="17">
        <f>SUM(H3:H12)</f>
        <v>0.58000000000000007</v>
      </c>
      <c r="I13" s="18">
        <f>J3+J4+J5+J6+J7+J8+J9+J10+J11+J12</f>
        <v>3496.07</v>
      </c>
      <c r="J13" s="17">
        <f>100%-H13</f>
        <v>0.41999999999999993</v>
      </c>
    </row>
    <row r="14" spans="2:10" ht="29" customHeight="1">
      <c r="B14" s="19" t="s">
        <v>15</v>
      </c>
      <c r="C14" s="20">
        <f>D13/E13</f>
        <v>8283.0975609756097</v>
      </c>
      <c r="D14" s="21"/>
      <c r="E14" s="22"/>
      <c r="G14" s="19" t="s">
        <v>15</v>
      </c>
      <c r="H14" s="20">
        <f>I13/J13</f>
        <v>8323.9761904761926</v>
      </c>
      <c r="I14" s="21"/>
      <c r="J14" s="22"/>
    </row>
    <row r="15" spans="2:10" ht="22" customHeight="1">
      <c r="B15" s="23" t="s">
        <v>16</v>
      </c>
      <c r="C15" s="24">
        <f>D13</f>
        <v>3396.07</v>
      </c>
      <c r="D15" s="25"/>
      <c r="E15" s="26"/>
      <c r="G15" s="23" t="s">
        <v>16</v>
      </c>
      <c r="H15" s="24">
        <f>I13</f>
        <v>3496.07</v>
      </c>
      <c r="I15" s="25"/>
      <c r="J15" s="26"/>
    </row>
    <row r="16" spans="2:10" ht="19" customHeight="1">
      <c r="B16" s="23" t="s">
        <v>2</v>
      </c>
      <c r="C16" s="24">
        <f>C14*C3</f>
        <v>662.64780487804876</v>
      </c>
      <c r="D16" s="25"/>
      <c r="E16" s="26"/>
      <c r="G16" s="23" t="s">
        <v>2</v>
      </c>
      <c r="H16" s="24">
        <f>H14*H3</f>
        <v>665.91809523809547</v>
      </c>
      <c r="I16" s="25"/>
      <c r="J16" s="26"/>
    </row>
    <row r="17" spans="2:10" ht="17" customHeight="1">
      <c r="B17" s="23" t="s">
        <v>4</v>
      </c>
      <c r="C17" s="24">
        <f>C14*C4</f>
        <v>0</v>
      </c>
      <c r="D17" s="25"/>
      <c r="E17" s="26"/>
      <c r="G17" s="23" t="s">
        <v>4</v>
      </c>
      <c r="H17" s="24">
        <f>H14*H4</f>
        <v>166.47952380952387</v>
      </c>
      <c r="I17" s="25"/>
      <c r="J17" s="26"/>
    </row>
    <row r="18" spans="2:10" ht="15" customHeight="1">
      <c r="B18" s="23" t="s">
        <v>17</v>
      </c>
      <c r="C18" s="24">
        <f>C14*C5</f>
        <v>0</v>
      </c>
      <c r="D18" s="25"/>
      <c r="E18" s="26"/>
      <c r="G18" s="23" t="s">
        <v>17</v>
      </c>
      <c r="H18" s="24">
        <f>H14*H5</f>
        <v>166.47952380952387</v>
      </c>
      <c r="I18" s="25"/>
      <c r="J18" s="26"/>
    </row>
    <row r="19" spans="2:10" ht="16" customHeight="1">
      <c r="B19" s="23" t="s">
        <v>18</v>
      </c>
      <c r="C19" s="24">
        <f>C14*C6</f>
        <v>0</v>
      </c>
      <c r="D19" s="25"/>
      <c r="E19" s="26"/>
      <c r="G19" s="23" t="s">
        <v>18</v>
      </c>
      <c r="H19" s="24">
        <f>H14*H6</f>
        <v>0</v>
      </c>
      <c r="I19" s="25"/>
      <c r="J19" s="26"/>
    </row>
    <row r="20" spans="2:10" ht="16" customHeight="1">
      <c r="B20" s="23" t="s">
        <v>19</v>
      </c>
      <c r="C20" s="24">
        <f>C14*(C9+C10+C11+C12)</f>
        <v>248.49292682926827</v>
      </c>
      <c r="D20" s="25"/>
      <c r="E20" s="26"/>
      <c r="G20" s="23" t="s">
        <v>19</v>
      </c>
      <c r="H20" s="24">
        <f>H14*(H9+H10+H11+H12)</f>
        <v>249.71928571428577</v>
      </c>
      <c r="I20" s="25"/>
      <c r="J20" s="26"/>
    </row>
    <row r="21" spans="2:10" ht="29" customHeight="1">
      <c r="B21" s="27" t="s">
        <v>11</v>
      </c>
      <c r="C21" s="28">
        <f>(C14-(C15+C16+C17+C18+C19+C20+C22)+E8)</f>
        <v>3975.8868292682928</v>
      </c>
      <c r="D21" s="29">
        <f>C21/C14</f>
        <v>0.48000000000000004</v>
      </c>
      <c r="E21" s="30"/>
      <c r="G21" s="27" t="s">
        <v>11</v>
      </c>
      <c r="H21" s="28">
        <f>(H14-(H15+H16+H17+H18+H19+H20+H22)+J8)</f>
        <v>3579.3097619047639</v>
      </c>
      <c r="I21" s="29">
        <f>H21/H14</f>
        <v>0.43000000000000016</v>
      </c>
      <c r="J21" s="30"/>
    </row>
    <row r="22" spans="2:10" ht="29" customHeight="1">
      <c r="B22" s="31" t="s">
        <v>20</v>
      </c>
      <c r="C22" s="32">
        <f>C14*C7</f>
        <v>0</v>
      </c>
      <c r="D22" s="33" t="s">
        <v>21</v>
      </c>
      <c r="E22" s="34">
        <f>E7</f>
        <v>500</v>
      </c>
      <c r="G22" s="31" t="s">
        <v>20</v>
      </c>
      <c r="H22" s="32">
        <f>H14*H7</f>
        <v>0</v>
      </c>
      <c r="I22" s="33" t="s">
        <v>21</v>
      </c>
      <c r="J22" s="34">
        <f>J7</f>
        <v>500</v>
      </c>
    </row>
  </sheetData>
  <sheetProtection selectLockedCells="1"/>
  <mergeCells count="4">
    <mergeCell ref="B2:C2"/>
    <mergeCell ref="D2:E2"/>
    <mergeCell ref="G2:H2"/>
    <mergeCell ref="I2:J2"/>
  </mergeCells>
  <phoneticPr fontId="8" type="noConversion"/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25"/>
  <sheetViews>
    <sheetView topLeftCell="I1" workbookViewId="0">
      <selection activeCell="O9" sqref="O9"/>
    </sheetView>
  </sheetViews>
  <sheetFormatPr baseColWidth="10" defaultRowHeight="18" x14ac:dyDescent="0"/>
  <cols>
    <col min="1" max="1" width="3" style="1" customWidth="1"/>
    <col min="2" max="2" width="21" style="1" bestFit="1" customWidth="1"/>
    <col min="3" max="3" width="15.33203125" style="2" bestFit="1" customWidth="1"/>
    <col min="4" max="4" width="21.83203125" style="1" bestFit="1" customWidth="1"/>
    <col min="5" max="5" width="14.5" style="2" customWidth="1"/>
    <col min="6" max="6" width="2.33203125" style="1" customWidth="1"/>
    <col min="7" max="7" width="23.5" style="1" customWidth="1"/>
    <col min="8" max="8" width="15.33203125" style="1" bestFit="1" customWidth="1"/>
    <col min="9" max="9" width="20.33203125" style="1" bestFit="1" customWidth="1"/>
    <col min="10" max="10" width="12.5" style="1" bestFit="1" customWidth="1"/>
    <col min="11" max="11" width="2.5" style="1" customWidth="1"/>
    <col min="12" max="12" width="21" style="1" bestFit="1" customWidth="1"/>
    <col min="13" max="13" width="18.33203125" style="2" customWidth="1"/>
    <col min="14" max="14" width="21.83203125" style="1" bestFit="1" customWidth="1"/>
    <col min="15" max="15" width="14.6640625" style="2" customWidth="1"/>
    <col min="16" max="16" width="2.33203125" style="1" customWidth="1"/>
    <col min="17" max="17" width="23.5" style="1" customWidth="1"/>
    <col min="18" max="18" width="19.1640625" style="1" customWidth="1"/>
    <col min="19" max="19" width="20.33203125" style="1" bestFit="1" customWidth="1"/>
    <col min="20" max="20" width="15.5" style="1" customWidth="1"/>
    <col min="21" max="21" width="10.83203125" style="1"/>
    <col min="22" max="47" width="10.83203125" style="51"/>
  </cols>
  <sheetData>
    <row r="1" spans="2:20" ht="84" customHeight="1">
      <c r="B1" s="58" t="s">
        <v>22</v>
      </c>
      <c r="C1" s="59"/>
      <c r="D1" s="59"/>
      <c r="E1" s="60"/>
      <c r="G1" s="61" t="s">
        <v>23</v>
      </c>
      <c r="H1" s="62"/>
      <c r="I1" s="62"/>
      <c r="J1" s="63"/>
      <c r="L1" s="61" t="s">
        <v>24</v>
      </c>
      <c r="M1" s="62"/>
      <c r="N1" s="62"/>
      <c r="O1" s="63"/>
      <c r="Q1" s="61" t="s">
        <v>25</v>
      </c>
      <c r="R1" s="62"/>
      <c r="S1" s="62"/>
      <c r="T1" s="63"/>
    </row>
    <row r="2" spans="2:20" ht="24" thickBot="1">
      <c r="B2" s="53" t="s">
        <v>0</v>
      </c>
      <c r="C2" s="54"/>
      <c r="D2" s="53" t="s">
        <v>1</v>
      </c>
      <c r="E2" s="54"/>
      <c r="G2" s="53" t="s">
        <v>0</v>
      </c>
      <c r="H2" s="54"/>
      <c r="I2" s="53" t="s">
        <v>1</v>
      </c>
      <c r="J2" s="54"/>
      <c r="L2" s="53" t="s">
        <v>0</v>
      </c>
      <c r="M2" s="54"/>
      <c r="N2" s="53" t="s">
        <v>1</v>
      </c>
      <c r="O2" s="54"/>
      <c r="Q2" s="53" t="s">
        <v>0</v>
      </c>
      <c r="R2" s="54"/>
      <c r="S2" s="53" t="s">
        <v>1</v>
      </c>
      <c r="T2" s="54"/>
    </row>
    <row r="3" spans="2:20" ht="19" thickTop="1">
      <c r="B3" s="3" t="s">
        <v>2</v>
      </c>
      <c r="C3" s="4">
        <v>0.08</v>
      </c>
      <c r="D3" s="3" t="s">
        <v>3</v>
      </c>
      <c r="E3" s="5">
        <v>8000</v>
      </c>
      <c r="G3" s="3" t="s">
        <v>2</v>
      </c>
      <c r="H3" s="4">
        <v>0.08</v>
      </c>
      <c r="I3" s="3" t="s">
        <v>3</v>
      </c>
      <c r="J3" s="5">
        <v>6000</v>
      </c>
      <c r="L3" s="3" t="s">
        <v>2</v>
      </c>
      <c r="M3" s="4">
        <v>0.08</v>
      </c>
      <c r="N3" s="3" t="s">
        <v>3</v>
      </c>
      <c r="O3" s="5">
        <v>4000</v>
      </c>
      <c r="Q3" s="3" t="s">
        <v>2</v>
      </c>
      <c r="R3" s="4">
        <v>0.08</v>
      </c>
      <c r="S3" s="3" t="s">
        <v>3</v>
      </c>
      <c r="T3" s="5">
        <v>2000</v>
      </c>
    </row>
    <row r="4" spans="2:20">
      <c r="B4" s="3" t="s">
        <v>4</v>
      </c>
      <c r="C4" s="6">
        <v>0.02</v>
      </c>
      <c r="D4" s="3" t="s">
        <v>5</v>
      </c>
      <c r="E4" s="7">
        <v>500</v>
      </c>
      <c r="G4" s="3" t="s">
        <v>4</v>
      </c>
      <c r="H4" s="6">
        <v>0.02</v>
      </c>
      <c r="I4" s="3" t="s">
        <v>5</v>
      </c>
      <c r="J4" s="7">
        <v>500</v>
      </c>
      <c r="L4" s="3" t="s">
        <v>4</v>
      </c>
      <c r="M4" s="6">
        <v>0.02</v>
      </c>
      <c r="N4" s="3" t="s">
        <v>5</v>
      </c>
      <c r="O4" s="7">
        <v>500</v>
      </c>
      <c r="Q4" s="3" t="s">
        <v>4</v>
      </c>
      <c r="R4" s="6">
        <v>0.02</v>
      </c>
      <c r="S4" s="3" t="s">
        <v>5</v>
      </c>
      <c r="T4" s="7">
        <v>500</v>
      </c>
    </row>
    <row r="5" spans="2:20">
      <c r="B5" s="3" t="s">
        <v>6</v>
      </c>
      <c r="C5" s="6">
        <v>0.03</v>
      </c>
      <c r="D5" s="3" t="s">
        <v>7</v>
      </c>
      <c r="E5" s="7">
        <v>0</v>
      </c>
      <c r="G5" s="3" t="s">
        <v>6</v>
      </c>
      <c r="H5" s="6">
        <v>0.03</v>
      </c>
      <c r="I5" s="3" t="s">
        <v>7</v>
      </c>
      <c r="J5" s="7">
        <v>0</v>
      </c>
      <c r="L5" s="3" t="s">
        <v>6</v>
      </c>
      <c r="M5" s="6">
        <v>0.03</v>
      </c>
      <c r="N5" s="3" t="s">
        <v>7</v>
      </c>
      <c r="O5" s="7">
        <v>0</v>
      </c>
      <c r="Q5" s="3" t="s">
        <v>6</v>
      </c>
      <c r="R5" s="6">
        <v>0.03</v>
      </c>
      <c r="S5" s="3" t="s">
        <v>7</v>
      </c>
      <c r="T5" s="7">
        <v>0</v>
      </c>
    </row>
    <row r="6" spans="2:20">
      <c r="B6" s="3" t="s">
        <v>8</v>
      </c>
      <c r="C6" s="6">
        <v>0.02</v>
      </c>
      <c r="D6" s="3" t="s">
        <v>9</v>
      </c>
      <c r="E6" s="7">
        <v>0</v>
      </c>
      <c r="G6" s="3" t="s">
        <v>8</v>
      </c>
      <c r="H6" s="6">
        <v>0.02</v>
      </c>
      <c r="I6" s="3" t="s">
        <v>9</v>
      </c>
      <c r="J6" s="7">
        <v>0</v>
      </c>
      <c r="L6" s="3" t="s">
        <v>8</v>
      </c>
      <c r="M6" s="6">
        <v>0.02</v>
      </c>
      <c r="N6" s="3" t="s">
        <v>9</v>
      </c>
      <c r="O6" s="7">
        <v>0</v>
      </c>
      <c r="Q6" s="3" t="s">
        <v>8</v>
      </c>
      <c r="R6" s="6">
        <v>0.02</v>
      </c>
      <c r="S6" s="3" t="s">
        <v>9</v>
      </c>
      <c r="T6" s="7">
        <v>0</v>
      </c>
    </row>
    <row r="7" spans="2:20" ht="20">
      <c r="B7" s="8" t="s">
        <v>10</v>
      </c>
      <c r="C7" s="9">
        <v>0</v>
      </c>
      <c r="D7" s="8" t="s">
        <v>10</v>
      </c>
      <c r="E7" s="10">
        <v>360</v>
      </c>
      <c r="G7" s="8" t="s">
        <v>10</v>
      </c>
      <c r="H7" s="9">
        <v>0</v>
      </c>
      <c r="I7" s="8" t="s">
        <v>10</v>
      </c>
      <c r="J7" s="10">
        <v>350</v>
      </c>
      <c r="L7" s="8" t="s">
        <v>10</v>
      </c>
      <c r="M7" s="9">
        <v>0</v>
      </c>
      <c r="N7" s="8" t="s">
        <v>10</v>
      </c>
      <c r="O7" s="10">
        <v>350</v>
      </c>
      <c r="Q7" s="8" t="s">
        <v>10</v>
      </c>
      <c r="R7" s="9">
        <v>0</v>
      </c>
      <c r="S7" s="8" t="s">
        <v>10</v>
      </c>
      <c r="T7" s="10">
        <v>350</v>
      </c>
    </row>
    <row r="8" spans="2:20" ht="20">
      <c r="B8" s="8" t="s">
        <v>11</v>
      </c>
      <c r="C8" s="9">
        <v>0</v>
      </c>
      <c r="D8" s="8" t="s">
        <v>11</v>
      </c>
      <c r="E8" s="10">
        <v>4000</v>
      </c>
      <c r="G8" s="8" t="s">
        <v>11</v>
      </c>
      <c r="H8" s="9">
        <v>0</v>
      </c>
      <c r="I8" s="8" t="s">
        <v>11</v>
      </c>
      <c r="J8" s="10">
        <v>3500</v>
      </c>
      <c r="L8" s="8" t="s">
        <v>11</v>
      </c>
      <c r="M8" s="9">
        <v>0</v>
      </c>
      <c r="N8" s="8" t="s">
        <v>11</v>
      </c>
      <c r="O8" s="10">
        <v>3000</v>
      </c>
      <c r="Q8" s="8" t="s">
        <v>11</v>
      </c>
      <c r="R8" s="9">
        <v>0</v>
      </c>
      <c r="S8" s="8" t="s">
        <v>11</v>
      </c>
      <c r="T8" s="10">
        <v>2500</v>
      </c>
    </row>
    <row r="9" spans="2:20">
      <c r="B9" s="11" t="s">
        <v>12</v>
      </c>
      <c r="C9" s="12">
        <v>0.01</v>
      </c>
      <c r="D9" s="11" t="s">
        <v>13</v>
      </c>
      <c r="E9" s="13">
        <v>0</v>
      </c>
      <c r="G9" s="11" t="s">
        <v>12</v>
      </c>
      <c r="H9" s="12">
        <v>0.01</v>
      </c>
      <c r="I9" s="11" t="s">
        <v>13</v>
      </c>
      <c r="J9" s="13">
        <v>0</v>
      </c>
      <c r="L9" s="11" t="s">
        <v>12</v>
      </c>
      <c r="M9" s="12">
        <v>0.01</v>
      </c>
      <c r="N9" s="11" t="s">
        <v>13</v>
      </c>
      <c r="O9" s="13">
        <v>0</v>
      </c>
      <c r="Q9" s="11" t="s">
        <v>12</v>
      </c>
      <c r="R9" s="12">
        <v>0.01</v>
      </c>
      <c r="S9" s="11" t="s">
        <v>13</v>
      </c>
      <c r="T9" s="13">
        <v>0</v>
      </c>
    </row>
    <row r="10" spans="2:20">
      <c r="B10" s="3" t="s">
        <v>14</v>
      </c>
      <c r="C10" s="6">
        <v>0</v>
      </c>
      <c r="D10" s="3" t="s">
        <v>13</v>
      </c>
      <c r="E10" s="7">
        <v>0</v>
      </c>
      <c r="G10" s="3" t="s">
        <v>14</v>
      </c>
      <c r="H10" s="6">
        <v>0</v>
      </c>
      <c r="I10" s="3" t="s">
        <v>13</v>
      </c>
      <c r="J10" s="7">
        <v>0</v>
      </c>
      <c r="L10" s="3" t="s">
        <v>14</v>
      </c>
      <c r="M10" s="6">
        <v>0</v>
      </c>
      <c r="N10" s="3" t="s">
        <v>13</v>
      </c>
      <c r="O10" s="7">
        <v>0</v>
      </c>
      <c r="Q10" s="3" t="s">
        <v>14</v>
      </c>
      <c r="R10" s="6">
        <v>0</v>
      </c>
      <c r="S10" s="3" t="s">
        <v>13</v>
      </c>
      <c r="T10" s="7">
        <v>0</v>
      </c>
    </row>
    <row r="11" spans="2:20">
      <c r="B11" s="3" t="s">
        <v>13</v>
      </c>
      <c r="C11" s="6">
        <v>0</v>
      </c>
      <c r="D11" s="3" t="s">
        <v>13</v>
      </c>
      <c r="E11" s="7">
        <v>0</v>
      </c>
      <c r="G11" s="3" t="s">
        <v>13</v>
      </c>
      <c r="H11" s="6">
        <v>0</v>
      </c>
      <c r="I11" s="3" t="s">
        <v>13</v>
      </c>
      <c r="J11" s="7">
        <v>0</v>
      </c>
      <c r="L11" s="3" t="s">
        <v>13</v>
      </c>
      <c r="M11" s="6">
        <v>0</v>
      </c>
      <c r="N11" s="3" t="s">
        <v>13</v>
      </c>
      <c r="O11" s="7">
        <v>0</v>
      </c>
      <c r="Q11" s="3" t="s">
        <v>13</v>
      </c>
      <c r="R11" s="6">
        <v>0</v>
      </c>
      <c r="S11" s="3" t="s">
        <v>13</v>
      </c>
      <c r="T11" s="7">
        <v>0</v>
      </c>
    </row>
    <row r="12" spans="2:20">
      <c r="B12" s="14" t="s">
        <v>13</v>
      </c>
      <c r="C12" s="6">
        <v>0</v>
      </c>
      <c r="D12" s="3" t="s">
        <v>13</v>
      </c>
      <c r="E12" s="15">
        <v>0</v>
      </c>
      <c r="G12" s="14" t="s">
        <v>13</v>
      </c>
      <c r="H12" s="6">
        <v>0</v>
      </c>
      <c r="I12" s="3" t="s">
        <v>13</v>
      </c>
      <c r="J12" s="15">
        <v>0</v>
      </c>
      <c r="L12" s="14" t="s">
        <v>13</v>
      </c>
      <c r="M12" s="6">
        <v>0</v>
      </c>
      <c r="N12" s="3" t="s">
        <v>13</v>
      </c>
      <c r="O12" s="15">
        <v>0</v>
      </c>
      <c r="Q12" s="14" t="s">
        <v>13</v>
      </c>
      <c r="R12" s="6">
        <v>0</v>
      </c>
      <c r="S12" s="3" t="s">
        <v>13</v>
      </c>
      <c r="T12" s="15">
        <v>0</v>
      </c>
    </row>
    <row r="13" spans="2:20">
      <c r="B13" s="16"/>
      <c r="C13" s="17">
        <f>SUM(C3:C12)</f>
        <v>0.16</v>
      </c>
      <c r="D13" s="18">
        <f>E3+E4+E5+E6+E7+E8+E9+E10+E11+E12</f>
        <v>12860</v>
      </c>
      <c r="E13" s="17">
        <f>100%-C13</f>
        <v>0.84</v>
      </c>
      <c r="G13" s="16"/>
      <c r="H13" s="17">
        <f>SUM(H3:H12)</f>
        <v>0.16</v>
      </c>
      <c r="I13" s="18">
        <f>J3+J4+J5+J6+J7+J8+J9+J10+J11+J12</f>
        <v>10350</v>
      </c>
      <c r="J13" s="17">
        <f>100%-H13</f>
        <v>0.84</v>
      </c>
      <c r="L13" s="16"/>
      <c r="M13" s="17">
        <f>SUM(M3:M12)</f>
        <v>0.16</v>
      </c>
      <c r="N13" s="18">
        <f>O3+O4+O5+O6+O7+O8+O9+O10+O11+O12</f>
        <v>7850</v>
      </c>
      <c r="O13" s="17">
        <f>100%-M13</f>
        <v>0.84</v>
      </c>
      <c r="Q13" s="16"/>
      <c r="R13" s="17">
        <f>SUM(R3:R12)</f>
        <v>0.16</v>
      </c>
      <c r="S13" s="18">
        <f>T3+T4+T5+T6+T7+T8+T9+T10+T11+T12</f>
        <v>5350</v>
      </c>
      <c r="T13" s="17">
        <f>100%-R13</f>
        <v>0.84</v>
      </c>
    </row>
    <row r="14" spans="2:20" ht="23">
      <c r="B14" s="19" t="s">
        <v>15</v>
      </c>
      <c r="C14" s="20">
        <f>D13/E13</f>
        <v>15309.523809523811</v>
      </c>
      <c r="D14" s="21"/>
      <c r="E14" s="22"/>
      <c r="G14" s="19" t="s">
        <v>15</v>
      </c>
      <c r="H14" s="20">
        <f>I13/J13</f>
        <v>12321.428571428572</v>
      </c>
      <c r="I14" s="21"/>
      <c r="J14" s="22"/>
      <c r="L14" s="19" t="s">
        <v>15</v>
      </c>
      <c r="M14" s="20">
        <f>N13/O13</f>
        <v>9345.2380952380954</v>
      </c>
      <c r="N14" s="21"/>
      <c r="O14" s="22"/>
      <c r="Q14" s="19" t="s">
        <v>15</v>
      </c>
      <c r="R14" s="20">
        <f>S13/T13</f>
        <v>6369.0476190476193</v>
      </c>
      <c r="S14" s="21"/>
      <c r="T14" s="22"/>
    </row>
    <row r="15" spans="2:20">
      <c r="B15" s="23" t="s">
        <v>16</v>
      </c>
      <c r="C15" s="24">
        <f>D13</f>
        <v>12860</v>
      </c>
      <c r="D15" s="25"/>
      <c r="E15" s="26"/>
      <c r="G15" s="23" t="s">
        <v>16</v>
      </c>
      <c r="H15" s="24">
        <f>I13</f>
        <v>10350</v>
      </c>
      <c r="I15" s="25"/>
      <c r="J15" s="26"/>
      <c r="L15" s="23" t="s">
        <v>16</v>
      </c>
      <c r="M15" s="24">
        <f>N13</f>
        <v>7850</v>
      </c>
      <c r="N15" s="25"/>
      <c r="O15" s="26"/>
      <c r="Q15" s="23" t="s">
        <v>16</v>
      </c>
      <c r="R15" s="24">
        <f>S13</f>
        <v>5350</v>
      </c>
      <c r="S15" s="25"/>
      <c r="T15" s="26"/>
    </row>
    <row r="16" spans="2:20">
      <c r="B16" s="23" t="s">
        <v>2</v>
      </c>
      <c r="C16" s="24">
        <f>C14*C3</f>
        <v>1224.7619047619048</v>
      </c>
      <c r="D16" s="25"/>
      <c r="E16" s="26"/>
      <c r="G16" s="23" t="s">
        <v>2</v>
      </c>
      <c r="H16" s="24">
        <f>H14*H3</f>
        <v>985.71428571428578</v>
      </c>
      <c r="I16" s="25"/>
      <c r="J16" s="26"/>
      <c r="L16" s="23" t="s">
        <v>2</v>
      </c>
      <c r="M16" s="24">
        <f>M14*M3</f>
        <v>747.61904761904759</v>
      </c>
      <c r="N16" s="25"/>
      <c r="O16" s="26"/>
      <c r="Q16" s="23" t="s">
        <v>2</v>
      </c>
      <c r="R16" s="24">
        <f>R14*R3</f>
        <v>509.52380952380958</v>
      </c>
      <c r="S16" s="25"/>
      <c r="T16" s="26"/>
    </row>
    <row r="17" spans="1:47">
      <c r="B17" s="23" t="s">
        <v>4</v>
      </c>
      <c r="C17" s="24">
        <f>C14*C4</f>
        <v>306.1904761904762</v>
      </c>
      <c r="D17" s="25"/>
      <c r="E17" s="26"/>
      <c r="G17" s="23" t="s">
        <v>4</v>
      </c>
      <c r="H17" s="24">
        <f>H14*H4</f>
        <v>246.42857142857144</v>
      </c>
      <c r="I17" s="25"/>
      <c r="J17" s="26"/>
      <c r="L17" s="23" t="s">
        <v>4</v>
      </c>
      <c r="M17" s="24">
        <f>M14*M4</f>
        <v>186.9047619047619</v>
      </c>
      <c r="N17" s="25"/>
      <c r="O17" s="26"/>
      <c r="Q17" s="23" t="s">
        <v>4</v>
      </c>
      <c r="R17" s="24">
        <f>R14*R4</f>
        <v>127.38095238095239</v>
      </c>
      <c r="S17" s="25"/>
      <c r="T17" s="26"/>
    </row>
    <row r="18" spans="1:47">
      <c r="B18" s="23" t="s">
        <v>17</v>
      </c>
      <c r="C18" s="24">
        <f>C14*C5</f>
        <v>459.28571428571433</v>
      </c>
      <c r="D18" s="25"/>
      <c r="E18" s="26"/>
      <c r="G18" s="23" t="s">
        <v>17</v>
      </c>
      <c r="H18" s="24">
        <f>H14*H5</f>
        <v>369.64285714285717</v>
      </c>
      <c r="I18" s="25"/>
      <c r="J18" s="26"/>
      <c r="L18" s="23" t="s">
        <v>17</v>
      </c>
      <c r="M18" s="24">
        <f>M14*M5</f>
        <v>280.35714285714283</v>
      </c>
      <c r="N18" s="25"/>
      <c r="O18" s="26"/>
      <c r="Q18" s="23" t="s">
        <v>17</v>
      </c>
      <c r="R18" s="24">
        <f>R14*R5</f>
        <v>191.07142857142858</v>
      </c>
      <c r="S18" s="25"/>
      <c r="T18" s="26"/>
    </row>
    <row r="19" spans="1:47">
      <c r="B19" s="23" t="s">
        <v>18</v>
      </c>
      <c r="C19" s="24">
        <f>C14*C6</f>
        <v>306.1904761904762</v>
      </c>
      <c r="D19" s="25"/>
      <c r="E19" s="26"/>
      <c r="G19" s="23" t="s">
        <v>18</v>
      </c>
      <c r="H19" s="24">
        <f>H14*H6</f>
        <v>246.42857142857144</v>
      </c>
      <c r="I19" s="25"/>
      <c r="J19" s="26"/>
      <c r="L19" s="23" t="s">
        <v>18</v>
      </c>
      <c r="M19" s="24">
        <f>M14*M6</f>
        <v>186.9047619047619</v>
      </c>
      <c r="N19" s="25"/>
      <c r="O19" s="26"/>
      <c r="Q19" s="23" t="s">
        <v>18</v>
      </c>
      <c r="R19" s="24">
        <f>R14*R6</f>
        <v>127.38095238095239</v>
      </c>
      <c r="S19" s="25"/>
      <c r="T19" s="26"/>
    </row>
    <row r="20" spans="1:47">
      <c r="B20" s="23" t="s">
        <v>19</v>
      </c>
      <c r="C20" s="24">
        <f>C14*(C9+C10+C11+C12)</f>
        <v>153.0952380952381</v>
      </c>
      <c r="D20" s="25"/>
      <c r="E20" s="26"/>
      <c r="G20" s="23" t="s">
        <v>19</v>
      </c>
      <c r="H20" s="24">
        <f>H14*(H9+H10+H11+H12)</f>
        <v>123.21428571428572</v>
      </c>
      <c r="I20" s="25"/>
      <c r="J20" s="26"/>
      <c r="L20" s="23" t="s">
        <v>19</v>
      </c>
      <c r="M20" s="24">
        <f>M14*(M9+M10+M11+M12)</f>
        <v>93.452380952380949</v>
      </c>
      <c r="N20" s="25"/>
      <c r="O20" s="26"/>
      <c r="Q20" s="23" t="s">
        <v>19</v>
      </c>
      <c r="R20" s="24">
        <f>R14*(R9+R10+R11+R12)</f>
        <v>63.690476190476197</v>
      </c>
      <c r="S20" s="25"/>
      <c r="T20" s="26"/>
    </row>
    <row r="21" spans="1:47" ht="23">
      <c r="B21" s="27" t="s">
        <v>11</v>
      </c>
      <c r="C21" s="28">
        <f>(C14-(C15+C16+C17+C18+C19+C20+C22)+E8)</f>
        <v>4000</v>
      </c>
      <c r="D21" s="29">
        <f>C21/C14</f>
        <v>0.26127527216174179</v>
      </c>
      <c r="E21" s="30"/>
      <c r="G21" s="27" t="s">
        <v>11</v>
      </c>
      <c r="H21" s="28">
        <f>(H14-(H15+H16+H17+H18+H19+H20+H22)+J8)</f>
        <v>3500.0000000000018</v>
      </c>
      <c r="I21" s="29">
        <f>H21/H14</f>
        <v>0.28405797101449287</v>
      </c>
      <c r="J21" s="30"/>
      <c r="L21" s="27" t="s">
        <v>11</v>
      </c>
      <c r="M21" s="28">
        <f>(M14-(M15+M16+M17+M18+M19+M20+M22)+O8)</f>
        <v>3000</v>
      </c>
      <c r="N21" s="29">
        <f>M21/M14</f>
        <v>0.32101910828025476</v>
      </c>
      <c r="O21" s="30"/>
      <c r="Q21" s="27" t="s">
        <v>11</v>
      </c>
      <c r="R21" s="28">
        <f>(R14-(R15+R16+R17+R18+R19+R20+R22)+T8)</f>
        <v>2500.0000000000009</v>
      </c>
      <c r="S21" s="29">
        <f>R21/R14</f>
        <v>0.39252336448598146</v>
      </c>
      <c r="T21" s="30"/>
    </row>
    <row r="22" spans="1:47" ht="23">
      <c r="B22" s="31" t="s">
        <v>20</v>
      </c>
      <c r="C22" s="32">
        <f>C14*C7</f>
        <v>0</v>
      </c>
      <c r="D22" s="33" t="s">
        <v>21</v>
      </c>
      <c r="E22" s="34">
        <f>E7</f>
        <v>360</v>
      </c>
      <c r="G22" s="31" t="s">
        <v>20</v>
      </c>
      <c r="H22" s="32">
        <f>H14*H7</f>
        <v>0</v>
      </c>
      <c r="I22" s="33" t="s">
        <v>21</v>
      </c>
      <c r="J22" s="34">
        <f>J7</f>
        <v>350</v>
      </c>
      <c r="L22" s="31" t="s">
        <v>20</v>
      </c>
      <c r="M22" s="32">
        <f>M14*M7</f>
        <v>0</v>
      </c>
      <c r="N22" s="33" t="s">
        <v>21</v>
      </c>
      <c r="O22" s="34">
        <f>O7</f>
        <v>350</v>
      </c>
      <c r="Q22" s="31" t="s">
        <v>20</v>
      </c>
      <c r="R22" s="32">
        <f>R14*R7</f>
        <v>0</v>
      </c>
      <c r="S22" s="33" t="s">
        <v>21</v>
      </c>
      <c r="T22" s="34">
        <f>T7</f>
        <v>350</v>
      </c>
    </row>
    <row r="23" spans="1:47" s="37" customFormat="1" ht="25">
      <c r="A23" s="35"/>
      <c r="B23" s="35" t="s">
        <v>26</v>
      </c>
      <c r="C23" s="36"/>
      <c r="D23" s="35"/>
      <c r="E23" s="36"/>
      <c r="F23" s="35"/>
      <c r="G23" s="35" t="s">
        <v>26</v>
      </c>
      <c r="H23" s="35"/>
      <c r="I23" s="35"/>
      <c r="J23" s="35"/>
      <c r="K23" s="35"/>
      <c r="L23" s="35" t="s">
        <v>29</v>
      </c>
      <c r="M23" s="36"/>
      <c r="N23" s="35"/>
      <c r="O23" s="36"/>
      <c r="P23" s="35"/>
      <c r="Q23" s="35" t="s">
        <v>32</v>
      </c>
      <c r="R23" s="35"/>
      <c r="S23" s="35"/>
      <c r="T23" s="35"/>
      <c r="U23" s="35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</row>
    <row r="24" spans="1:47" s="37" customFormat="1" ht="25">
      <c r="A24" s="35"/>
      <c r="B24" s="35" t="s">
        <v>34</v>
      </c>
      <c r="C24" s="36"/>
      <c r="D24" s="35"/>
      <c r="E24" s="36"/>
      <c r="F24" s="35"/>
      <c r="G24" s="35" t="s">
        <v>28</v>
      </c>
      <c r="H24" s="35"/>
      <c r="I24" s="35"/>
      <c r="J24" s="35"/>
      <c r="K24" s="35"/>
      <c r="L24" s="35" t="s">
        <v>30</v>
      </c>
      <c r="M24" s="36"/>
      <c r="N24" s="35"/>
      <c r="O24" s="36"/>
      <c r="P24" s="35"/>
      <c r="Q24" s="35" t="s">
        <v>30</v>
      </c>
      <c r="R24" s="35"/>
      <c r="S24" s="35"/>
      <c r="T24" s="35"/>
      <c r="U24" s="35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</row>
    <row r="25" spans="1:47" s="37" customFormat="1" ht="25">
      <c r="A25" s="35"/>
      <c r="B25" s="35" t="s">
        <v>27</v>
      </c>
      <c r="C25" s="36"/>
      <c r="D25" s="35"/>
      <c r="E25" s="36"/>
      <c r="F25" s="35"/>
      <c r="G25" s="35" t="s">
        <v>27</v>
      </c>
      <c r="H25" s="35"/>
      <c r="I25" s="35"/>
      <c r="J25" s="35"/>
      <c r="K25" s="35"/>
      <c r="L25" s="35" t="s">
        <v>31</v>
      </c>
      <c r="M25" s="36"/>
      <c r="N25" s="35"/>
      <c r="O25" s="36"/>
      <c r="P25" s="35"/>
      <c r="Q25" s="35" t="s">
        <v>33</v>
      </c>
      <c r="R25" s="35"/>
      <c r="S25" s="35"/>
      <c r="T25" s="35"/>
      <c r="U25" s="35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</row>
  </sheetData>
  <mergeCells count="12">
    <mergeCell ref="Q2:R2"/>
    <mergeCell ref="S2:T2"/>
    <mergeCell ref="B1:E1"/>
    <mergeCell ref="G1:J1"/>
    <mergeCell ref="L1:O1"/>
    <mergeCell ref="Q1:T1"/>
    <mergeCell ref="B2:C2"/>
    <mergeCell ref="D2:E2"/>
    <mergeCell ref="G2:H2"/>
    <mergeCell ref="I2:J2"/>
    <mergeCell ref="L2:M2"/>
    <mergeCell ref="N2:O2"/>
  </mergeCells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Replacement Pricing Model (2)</vt:lpstr>
      <vt:lpstr>Replacement Pricing Model</vt:lpstr>
      <vt:lpstr>Pricing Strategy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Wittman</dc:creator>
  <cp:lastModifiedBy>Tom Wittman</cp:lastModifiedBy>
  <cp:lastPrinted>2015-12-15T13:24:26Z</cp:lastPrinted>
  <dcterms:created xsi:type="dcterms:W3CDTF">2015-12-15T02:42:51Z</dcterms:created>
  <dcterms:modified xsi:type="dcterms:W3CDTF">2019-11-04T22:15:19Z</dcterms:modified>
</cp:coreProperties>
</file>